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 tabRatio="354"/>
  </bookViews>
  <sheets>
    <sheet name="Orçamentos" sheetId="1" r:id="rId1"/>
    <sheet name="Quantidades" sheetId="2" r:id="rId2"/>
  </sheets>
  <definedNames>
    <definedName name="_xlnm._FilterDatabase" localSheetId="0" hidden="1">Orçamentos!$A$3:$U$3</definedName>
    <definedName name="_xlnm._FilterDatabase" localSheetId="1" hidden="1">Quantidades!$A$1:$D$1</definedName>
    <definedName name="_xlnm.Print_Area" localSheetId="0">Orçamentos!$A$1:$T$39</definedName>
  </definedNames>
  <calcPr calcId="125725"/>
</workbook>
</file>

<file path=xl/calcChain.xml><?xml version="1.0" encoding="utf-8"?>
<calcChain xmlns="http://schemas.openxmlformats.org/spreadsheetml/2006/main">
  <c r="P38" i="1"/>
  <c r="O38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P16"/>
  <c r="O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16"/>
  <c r="A5"/>
  <c r="A6"/>
  <c r="A7"/>
  <c r="A8"/>
  <c r="A9"/>
  <c r="A10"/>
  <c r="A11"/>
  <c r="A12"/>
  <c r="A13"/>
  <c r="A14"/>
  <c r="A15"/>
  <c r="A4"/>
  <c r="U27"/>
  <c r="S27" s="1"/>
  <c r="N34"/>
  <c r="U34" s="1"/>
  <c r="S34" s="1"/>
  <c r="N29"/>
  <c r="U29" s="1"/>
  <c r="N25"/>
  <c r="U25" s="1"/>
  <c r="N5"/>
  <c r="U5" s="1"/>
  <c r="N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P4"/>
  <c r="O4"/>
  <c r="A40" i="2"/>
  <c r="D3"/>
  <c r="Q5" i="1" s="1"/>
  <c r="D4" i="2"/>
  <c r="Q6" i="1" s="1"/>
  <c r="D5" i="2"/>
  <c r="Q7" i="1" s="1"/>
  <c r="D6" i="2"/>
  <c r="Q8" i="1" s="1"/>
  <c r="D7" i="2"/>
  <c r="Q9" i="1" s="1"/>
  <c r="D8" i="2"/>
  <c r="Q10" i="1" s="1"/>
  <c r="D9" i="2"/>
  <c r="Q11" i="1" s="1"/>
  <c r="D10" i="2"/>
  <c r="Q12" i="1" s="1"/>
  <c r="D11" i="2"/>
  <c r="Q13" i="1" s="1"/>
  <c r="D12" i="2"/>
  <c r="Q14" i="1" s="1"/>
  <c r="D13" i="2"/>
  <c r="Q15" i="1" s="1"/>
  <c r="D16" i="2"/>
  <c r="Q16" i="1" s="1"/>
  <c r="D17" i="2"/>
  <c r="Q17" i="1" s="1"/>
  <c r="D18" i="2"/>
  <c r="Q18" i="1" s="1"/>
  <c r="D19" i="2"/>
  <c r="Q19" i="1" s="1"/>
  <c r="D14" i="2"/>
  <c r="D15"/>
  <c r="D20"/>
  <c r="Q20" i="1" s="1"/>
  <c r="D21" i="2"/>
  <c r="Q21" i="1" s="1"/>
  <c r="D22" i="2"/>
  <c r="Q22" i="1" s="1"/>
  <c r="D23" i="2"/>
  <c r="Q23" i="1" s="1"/>
  <c r="D24" i="2"/>
  <c r="Q24" i="1" s="1"/>
  <c r="D25" i="2"/>
  <c r="D26"/>
  <c r="Q26" i="1" s="1"/>
  <c r="D27" i="2"/>
  <c r="Q27" i="1" s="1"/>
  <c r="D28" i="2"/>
  <c r="Q28" i="1" s="1"/>
  <c r="D29" i="2"/>
  <c r="Q29" i="1" s="1"/>
  <c r="D30" i="2"/>
  <c r="Q30" i="1" s="1"/>
  <c r="D31" i="2"/>
  <c r="Q31" i="1" s="1"/>
  <c r="D32" i="2"/>
  <c r="Q32" i="1" s="1"/>
  <c r="D33" i="2"/>
  <c r="Q33" i="1" s="1"/>
  <c r="D34" i="2"/>
  <c r="Q34" i="1" s="1"/>
  <c r="D35" i="2"/>
  <c r="Q35" i="1" s="1"/>
  <c r="D36" i="2"/>
  <c r="Q36" i="1" s="1"/>
  <c r="D37" i="2"/>
  <c r="Q37" i="1" s="1"/>
  <c r="D38" i="2"/>
  <c r="Q38" i="1" s="1"/>
  <c r="N37"/>
  <c r="U37" s="1"/>
  <c r="N24"/>
  <c r="U24" s="1"/>
  <c r="S24" s="1"/>
  <c r="N19"/>
  <c r="N17"/>
  <c r="U17" s="1"/>
  <c r="N16"/>
  <c r="N15"/>
  <c r="U15" s="1"/>
  <c r="N13"/>
  <c r="U13" s="1"/>
  <c r="N6"/>
  <c r="U6" s="1"/>
  <c r="S6" s="1"/>
  <c r="N14"/>
  <c r="N12"/>
  <c r="N35"/>
  <c r="U35" s="1"/>
  <c r="N38"/>
  <c r="U38" s="1"/>
  <c r="S38" s="1"/>
  <c r="N36"/>
  <c r="N33"/>
  <c r="N32"/>
  <c r="N31"/>
  <c r="U31" s="1"/>
  <c r="N30"/>
  <c r="N28"/>
  <c r="N26"/>
  <c r="N23"/>
  <c r="N22"/>
  <c r="N21"/>
  <c r="N20"/>
  <c r="N8"/>
  <c r="N9"/>
  <c r="N10"/>
  <c r="N11"/>
  <c r="N7"/>
  <c r="U7" s="1"/>
  <c r="D2" i="2"/>
  <c r="Q4" i="1" s="1"/>
  <c r="R27" l="1"/>
  <c r="Q25"/>
  <c r="U21"/>
  <c r="S21" s="1"/>
  <c r="T21" s="1"/>
  <c r="S31"/>
  <c r="T31" s="1"/>
  <c r="S17"/>
  <c r="U33"/>
  <c r="S33" s="1"/>
  <c r="T33" s="1"/>
  <c r="U23"/>
  <c r="S23" s="1"/>
  <c r="T23" s="1"/>
  <c r="U4"/>
  <c r="S4" s="1"/>
  <c r="T4" s="1"/>
  <c r="A40"/>
  <c r="R9"/>
  <c r="T27"/>
  <c r="U30"/>
  <c r="S30" s="1"/>
  <c r="T30" s="1"/>
  <c r="U26"/>
  <c r="S26" s="1"/>
  <c r="T26" s="1"/>
  <c r="U22"/>
  <c r="S22" s="1"/>
  <c r="T22" s="1"/>
  <c r="U14"/>
  <c r="S14" s="1"/>
  <c r="T14" s="1"/>
  <c r="U10"/>
  <c r="S10" s="1"/>
  <c r="T10" s="1"/>
  <c r="S37"/>
  <c r="T37" s="1"/>
  <c r="S29"/>
  <c r="T29" s="1"/>
  <c r="S25"/>
  <c r="S13"/>
  <c r="S5"/>
  <c r="U19"/>
  <c r="S19" s="1"/>
  <c r="T19" s="1"/>
  <c r="U11"/>
  <c r="S11" s="1"/>
  <c r="T11" s="1"/>
  <c r="T6"/>
  <c r="T17"/>
  <c r="U36"/>
  <c r="S36" s="1"/>
  <c r="T36" s="1"/>
  <c r="U32"/>
  <c r="S32" s="1"/>
  <c r="T32" s="1"/>
  <c r="U28"/>
  <c r="S28" s="1"/>
  <c r="T28" s="1"/>
  <c r="U20"/>
  <c r="S20" s="1"/>
  <c r="T20" s="1"/>
  <c r="U16"/>
  <c r="S16" s="1"/>
  <c r="T16" s="1"/>
  <c r="U12"/>
  <c r="S12" s="1"/>
  <c r="T12" s="1"/>
  <c r="U8"/>
  <c r="S8" s="1"/>
  <c r="T8" s="1"/>
  <c r="S35"/>
  <c r="T35" s="1"/>
  <c r="S15"/>
  <c r="T15" s="1"/>
  <c r="S7"/>
  <c r="T7" s="1"/>
  <c r="U9"/>
  <c r="S9" s="1"/>
  <c r="T9" s="1"/>
  <c r="T5"/>
  <c r="T13"/>
  <c r="T34"/>
  <c r="T24"/>
  <c r="R8"/>
  <c r="T38"/>
  <c r="R34"/>
  <c r="R10"/>
  <c r="R21"/>
  <c r="R26"/>
  <c r="R31"/>
  <c r="R38"/>
  <c r="R14"/>
  <c r="R16"/>
  <c r="R37"/>
  <c r="R7"/>
  <c r="R20"/>
  <c r="R25"/>
  <c r="R30"/>
  <c r="R36"/>
  <c r="R12"/>
  <c r="R15"/>
  <c r="R24"/>
  <c r="R5"/>
  <c r="R11"/>
  <c r="R23"/>
  <c r="R29"/>
  <c r="R33"/>
  <c r="R13"/>
  <c r="R22"/>
  <c r="R28"/>
  <c r="R32"/>
  <c r="R35"/>
  <c r="R17"/>
  <c r="N18"/>
  <c r="B1048576"/>
  <c r="T25" l="1"/>
  <c r="U18"/>
  <c r="S18" s="1"/>
  <c r="T18" s="1"/>
  <c r="R4"/>
  <c r="R19"/>
  <c r="R18"/>
  <c r="R6"/>
  <c r="Q39" l="1"/>
</calcChain>
</file>

<file path=xl/sharedStrings.xml><?xml version="1.0" encoding="utf-8"?>
<sst xmlns="http://schemas.openxmlformats.org/spreadsheetml/2006/main" count="65" uniqueCount="62">
  <si>
    <t>Acelga</t>
  </si>
  <si>
    <t>Aipim</t>
  </si>
  <si>
    <t>Alho</t>
  </si>
  <si>
    <t>Arroz Branco</t>
  </si>
  <si>
    <t>Arroz Parboilizado</t>
  </si>
  <si>
    <t>Banana Branca</t>
  </si>
  <si>
    <t>Banana Caturra</t>
  </si>
  <si>
    <t>Batata Doce</t>
  </si>
  <si>
    <t>Batata Inglesa</t>
  </si>
  <si>
    <t>Beterraba</t>
  </si>
  <si>
    <t>Brócolis</t>
  </si>
  <si>
    <t>Cebola</t>
  </si>
  <si>
    <t>Cenoura</t>
  </si>
  <si>
    <t>Couve-Flor</t>
  </si>
  <si>
    <t>Doce de Fruta</t>
  </si>
  <si>
    <t>Feijão Preto</t>
  </si>
  <si>
    <t>Filé de Tilápia</t>
  </si>
  <si>
    <t>Iogurte</t>
  </si>
  <si>
    <t>Laranja Lima</t>
  </si>
  <si>
    <t>Laranja Pêra</t>
  </si>
  <si>
    <t>Leite Integral</t>
  </si>
  <si>
    <t>Mamão Formosa</t>
  </si>
  <si>
    <t>Melado Natural de Cana</t>
  </si>
  <si>
    <t xml:space="preserve">Tomate </t>
  </si>
  <si>
    <t>Vagem</t>
  </si>
  <si>
    <t>Pescados Floriani</t>
  </si>
  <si>
    <t>Farinha de Mandioca</t>
  </si>
  <si>
    <t>Farinha de Milho Grossa</t>
  </si>
  <si>
    <t>Farinha de Trigo</t>
  </si>
  <si>
    <t>Ovos de Granja</t>
  </si>
  <si>
    <t>Suco de Uva Tinto Integral</t>
  </si>
  <si>
    <t>ITEM</t>
  </si>
  <si>
    <t>PREÇO MÉDIO</t>
  </si>
  <si>
    <t>CUSTO TOTAL</t>
  </si>
  <si>
    <t>Copajas</t>
  </si>
  <si>
    <t>Pescados Dona Bela</t>
  </si>
  <si>
    <t>Peixaria Oliani</t>
  </si>
  <si>
    <t>Abóbora</t>
  </si>
  <si>
    <t>Carne Bovina Paleta em Cubos</t>
  </si>
  <si>
    <t>Carne Bovina Paleta Moída</t>
  </si>
  <si>
    <t>Infantil</t>
  </si>
  <si>
    <t>Fundamental</t>
  </si>
  <si>
    <t xml:space="preserve">Pepino </t>
  </si>
  <si>
    <t>Repolho</t>
  </si>
  <si>
    <t>Atacadão S.A</t>
  </si>
  <si>
    <t>Cooper Gaspar</t>
  </si>
  <si>
    <t>Chamada Pública 2018</t>
  </si>
  <si>
    <t>TOTAL</t>
  </si>
  <si>
    <t>João Paulo Rampelotti</t>
  </si>
  <si>
    <t>Coop. Peq. Agri. Taió</t>
  </si>
  <si>
    <t>Orçamentos</t>
  </si>
  <si>
    <t>Custos c/ Acréscimo</t>
  </si>
  <si>
    <t>Rubens J. Sabel</t>
  </si>
  <si>
    <t>INF.</t>
  </si>
  <si>
    <t>FUND.</t>
  </si>
  <si>
    <t>Cooper Oeste</t>
  </si>
  <si>
    <t>Compre Fort Atacadista</t>
  </si>
  <si>
    <t>PRODUTO</t>
  </si>
  <si>
    <t>Itens</t>
  </si>
  <si>
    <t>Quantidades e Custos</t>
  </si>
  <si>
    <t>Chuchu</t>
  </si>
  <si>
    <t>Maçã Fuji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</si>
</sst>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9" tint="-0.499984740745262"/>
      <name val="Book Antiqua"/>
      <family val="1"/>
    </font>
    <font>
      <sz val="10"/>
      <color theme="9" tint="-0.499984740745262"/>
      <name val="Book Antiqua"/>
      <family val="1"/>
    </font>
    <font>
      <sz val="10"/>
      <color theme="9" tint="-0.499984740745262"/>
      <name val="Bookman Old Style"/>
      <family val="1"/>
    </font>
    <font>
      <sz val="9"/>
      <color theme="1"/>
      <name val="Book Antiqua"/>
      <family val="1"/>
    </font>
    <font>
      <sz val="9"/>
      <color theme="9" tint="-0.499984740745262"/>
      <name val="Book Antiqua"/>
      <family val="1"/>
    </font>
    <font>
      <sz val="11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9"/>
      <color theme="9" tint="-0.499984740745262"/>
      <name val="Bookman Old Style"/>
      <family val="1"/>
    </font>
    <font>
      <sz val="9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44" fontId="0" fillId="0" borderId="0" xfId="0" applyNumberFormat="1" applyFill="1" applyBorder="1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4" fontId="0" fillId="0" borderId="0" xfId="0" applyNumberFormat="1" applyFill="1" applyAlignment="1">
      <alignment horizontal="right" vertical="center"/>
    </xf>
    <xf numFmtId="44" fontId="0" fillId="0" borderId="0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44" fontId="5" fillId="0" borderId="3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44" fontId="3" fillId="2" borderId="7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44" fontId="0" fillId="0" borderId="10" xfId="0" applyNumberFormat="1" applyFill="1" applyBorder="1"/>
    <xf numFmtId="44" fontId="0" fillId="0" borderId="11" xfId="0" applyNumberFormat="1" applyFill="1" applyBorder="1"/>
    <xf numFmtId="0" fontId="0" fillId="0" borderId="11" xfId="0" applyFill="1" applyBorder="1"/>
    <xf numFmtId="44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44" fontId="3" fillId="2" borderId="14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/>
    </xf>
    <xf numFmtId="44" fontId="5" fillId="0" borderId="2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vertical="center" wrapText="1"/>
    </xf>
    <xf numFmtId="44" fontId="5" fillId="0" borderId="19" xfId="0" applyNumberFormat="1" applyFont="1" applyFill="1" applyBorder="1" applyAlignment="1">
      <alignment vertical="center"/>
    </xf>
    <xf numFmtId="44" fontId="6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horizontal="right" vertical="center" indent="1"/>
    </xf>
    <xf numFmtId="3" fontId="5" fillId="0" borderId="3" xfId="0" applyNumberFormat="1" applyFont="1" applyFill="1" applyBorder="1" applyAlignment="1">
      <alignment horizontal="right" vertical="center" indent="1"/>
    </xf>
    <xf numFmtId="3" fontId="6" fillId="0" borderId="3" xfId="0" applyNumberFormat="1" applyFont="1" applyFill="1" applyBorder="1" applyAlignment="1">
      <alignment horizontal="right" vertical="center" indent="1"/>
    </xf>
    <xf numFmtId="44" fontId="5" fillId="0" borderId="22" xfId="0" applyNumberFormat="1" applyFont="1" applyFill="1" applyBorder="1" applyAlignment="1">
      <alignment horizontal="center" vertical="center"/>
    </xf>
    <xf numFmtId="44" fontId="5" fillId="0" borderId="21" xfId="0" applyNumberFormat="1" applyFont="1" applyFill="1" applyBorder="1" applyAlignment="1">
      <alignment vertical="center"/>
    </xf>
    <xf numFmtId="44" fontId="5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 wrapText="1"/>
    </xf>
    <xf numFmtId="44" fontId="5" fillId="0" borderId="24" xfId="0" applyNumberFormat="1" applyFont="1" applyFill="1" applyBorder="1" applyAlignment="1">
      <alignment vertical="center"/>
    </xf>
    <xf numFmtId="44" fontId="5" fillId="0" borderId="25" xfId="0" applyNumberFormat="1" applyFont="1" applyFill="1" applyBorder="1" applyAlignment="1">
      <alignment vertical="center"/>
    </xf>
    <xf numFmtId="44" fontId="6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horizontal="right" vertical="center" indent="1"/>
    </xf>
    <xf numFmtId="3" fontId="5" fillId="0" borderId="25" xfId="0" applyNumberFormat="1" applyFont="1" applyFill="1" applyBorder="1" applyAlignment="1">
      <alignment horizontal="right" vertical="center" indent="1"/>
    </xf>
    <xf numFmtId="3" fontId="6" fillId="0" borderId="25" xfId="0" applyNumberFormat="1" applyFont="1" applyFill="1" applyBorder="1" applyAlignment="1">
      <alignment horizontal="right" vertical="center" indent="1"/>
    </xf>
    <xf numFmtId="44" fontId="5" fillId="0" borderId="28" xfId="0" applyNumberFormat="1" applyFont="1" applyFill="1" applyBorder="1" applyAlignment="1">
      <alignment horizontal="center" vertical="center"/>
    </xf>
    <xf numFmtId="44" fontId="5" fillId="0" borderId="27" xfId="0" applyNumberFormat="1" applyFont="1" applyFill="1" applyBorder="1" applyAlignment="1">
      <alignment vertical="center"/>
    </xf>
    <xf numFmtId="44" fontId="5" fillId="0" borderId="28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vertical="center" wrapText="1"/>
    </xf>
    <xf numFmtId="44" fontId="5" fillId="0" borderId="30" xfId="0" applyNumberFormat="1" applyFont="1" applyFill="1" applyBorder="1" applyAlignment="1">
      <alignment vertical="center"/>
    </xf>
    <xf numFmtId="44" fontId="5" fillId="0" borderId="31" xfId="0" applyNumberFormat="1" applyFont="1" applyFill="1" applyBorder="1" applyAlignment="1">
      <alignment vertical="center"/>
    </xf>
    <xf numFmtId="44" fontId="6" fillId="0" borderId="32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horizontal="right" vertical="center" indent="1"/>
    </xf>
    <xf numFmtId="3" fontId="5" fillId="0" borderId="31" xfId="0" applyNumberFormat="1" applyFont="1" applyFill="1" applyBorder="1" applyAlignment="1">
      <alignment horizontal="right" vertical="center" indent="1"/>
    </xf>
    <xf numFmtId="3" fontId="6" fillId="0" borderId="31" xfId="0" applyNumberFormat="1" applyFont="1" applyFill="1" applyBorder="1" applyAlignment="1">
      <alignment horizontal="right" vertical="center" indent="1"/>
    </xf>
    <xf numFmtId="44" fontId="5" fillId="0" borderId="34" xfId="0" applyNumberFormat="1" applyFont="1" applyFill="1" applyBorder="1" applyAlignment="1">
      <alignment horizontal="center" vertical="center"/>
    </xf>
    <xf numFmtId="44" fontId="5" fillId="0" borderId="33" xfId="0" applyNumberFormat="1" applyFont="1" applyFill="1" applyBorder="1" applyAlignment="1">
      <alignment vertical="center"/>
    </xf>
    <xf numFmtId="44" fontId="5" fillId="0" borderId="34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/>
    </xf>
    <xf numFmtId="44" fontId="10" fillId="0" borderId="13" xfId="0" applyNumberFormat="1" applyFont="1" applyFill="1" applyBorder="1" applyAlignment="1">
      <alignment horizontal="center"/>
    </xf>
    <xf numFmtId="10" fontId="7" fillId="0" borderId="17" xfId="0" applyNumberFormat="1" applyFont="1" applyFill="1" applyBorder="1" applyAlignment="1">
      <alignment horizontal="center" vertical="center"/>
    </xf>
    <xf numFmtId="44" fontId="9" fillId="5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 tint="-0.14996795556505021"/>
      </font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1048576"/>
  <sheetViews>
    <sheetView showGridLines="0" tabSelected="1" workbookViewId="0">
      <pane ySplit="3" topLeftCell="A10" activePane="bottomLeft" state="frozen"/>
      <selection pane="bottomLeft" activeCell="C19" sqref="C19"/>
    </sheetView>
  </sheetViews>
  <sheetFormatPr defaultRowHeight="15.95" customHeight="1"/>
  <cols>
    <col min="1" max="1" width="25.7109375" style="2" customWidth="1"/>
    <col min="2" max="3" width="10.7109375" style="3" customWidth="1"/>
    <col min="4" max="4" width="10.7109375" style="1" customWidth="1"/>
    <col min="5" max="5" width="10.7109375" style="2" customWidth="1"/>
    <col min="6" max="13" width="10.7109375" style="3" customWidth="1"/>
    <col min="14" max="14" width="9.7109375" style="3" customWidth="1"/>
    <col min="15" max="15" width="8.7109375" style="3" customWidth="1"/>
    <col min="16" max="17" width="8.7109375" style="2" customWidth="1"/>
    <col min="18" max="18" width="13.7109375" style="13" customWidth="1"/>
    <col min="19" max="19" width="9.7109375" style="2" customWidth="1"/>
    <col min="20" max="20" width="13.7109375" style="2" customWidth="1"/>
    <col min="21" max="21" width="9.5703125" style="2" bestFit="1" customWidth="1"/>
    <col min="22" max="16384" width="9.140625" style="2"/>
  </cols>
  <sheetData>
    <row r="1" spans="1:22" s="46" customFormat="1" ht="15.95" customHeight="1">
      <c r="A1" s="46" t="s">
        <v>58</v>
      </c>
      <c r="B1" s="80" t="s">
        <v>50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 t="s">
        <v>59</v>
      </c>
      <c r="P1" s="80"/>
      <c r="Q1" s="80"/>
      <c r="R1" s="80"/>
      <c r="S1" s="79" t="s">
        <v>51</v>
      </c>
      <c r="T1" s="79"/>
    </row>
    <row r="2" spans="1:22" ht="8.1" customHeight="1" thickBot="1">
      <c r="A2" s="29"/>
      <c r="B2" s="30"/>
      <c r="C2" s="31"/>
      <c r="D2" s="31"/>
      <c r="E2" s="32"/>
      <c r="F2" s="31"/>
      <c r="G2" s="31"/>
      <c r="H2" s="31"/>
      <c r="I2" s="31"/>
      <c r="J2" s="31"/>
      <c r="K2" s="31"/>
      <c r="L2" s="31"/>
      <c r="M2" s="31"/>
      <c r="N2" s="33"/>
      <c r="O2" s="30"/>
      <c r="P2" s="32"/>
      <c r="Q2" s="32"/>
      <c r="R2" s="34"/>
      <c r="S2" s="35"/>
      <c r="T2" s="36"/>
    </row>
    <row r="3" spans="1:22" s="6" customFormat="1" ht="45.95" customHeight="1">
      <c r="A3" s="47" t="s">
        <v>57</v>
      </c>
      <c r="B3" s="38" t="s">
        <v>44</v>
      </c>
      <c r="C3" s="28" t="s">
        <v>56</v>
      </c>
      <c r="D3" s="28" t="s">
        <v>45</v>
      </c>
      <c r="E3" s="28" t="s">
        <v>34</v>
      </c>
      <c r="F3" s="28" t="s">
        <v>35</v>
      </c>
      <c r="G3" s="28" t="s">
        <v>36</v>
      </c>
      <c r="H3" s="28" t="s">
        <v>52</v>
      </c>
      <c r="I3" s="28" t="s">
        <v>55</v>
      </c>
      <c r="J3" s="28" t="s">
        <v>46</v>
      </c>
      <c r="K3" s="28" t="s">
        <v>48</v>
      </c>
      <c r="L3" s="28" t="s">
        <v>49</v>
      </c>
      <c r="M3" s="28" t="s">
        <v>25</v>
      </c>
      <c r="N3" s="37" t="s">
        <v>32</v>
      </c>
      <c r="O3" s="39" t="s">
        <v>53</v>
      </c>
      <c r="P3" s="40" t="s">
        <v>54</v>
      </c>
      <c r="Q3" s="40" t="s">
        <v>47</v>
      </c>
      <c r="R3" s="45" t="s">
        <v>33</v>
      </c>
      <c r="S3" s="27" t="s">
        <v>32</v>
      </c>
      <c r="T3" s="41" t="s">
        <v>33</v>
      </c>
      <c r="U3" s="42">
        <v>8.3000000000000004E-2</v>
      </c>
      <c r="V3" s="4"/>
    </row>
    <row r="4" spans="1:22" s="5" customFormat="1" ht="15.95" customHeight="1">
      <c r="A4" s="48" t="str">
        <f>Quantidades!A2</f>
        <v>Abóbora</v>
      </c>
      <c r="B4" s="49">
        <v>1.79</v>
      </c>
      <c r="C4" s="14">
        <v>1.65</v>
      </c>
      <c r="D4" s="14"/>
      <c r="E4" s="14">
        <v>2.6</v>
      </c>
      <c r="F4" s="14"/>
      <c r="G4" s="14"/>
      <c r="H4" s="14"/>
      <c r="I4" s="14"/>
      <c r="J4" s="14"/>
      <c r="K4" s="14">
        <v>2.87</v>
      </c>
      <c r="L4" s="14"/>
      <c r="M4" s="14"/>
      <c r="N4" s="50">
        <f>ROUND(AVERAGE(B4:M4),4)</f>
        <v>2.2275</v>
      </c>
      <c r="O4" s="51">
        <f>Quantidades!B2</f>
        <v>1152</v>
      </c>
      <c r="P4" s="52">
        <f>Quantidades!C2</f>
        <v>320</v>
      </c>
      <c r="Q4" s="53">
        <f>Quantidades!D2</f>
        <v>1472</v>
      </c>
      <c r="R4" s="54">
        <f t="shared" ref="R4:R38" si="0">N4*Q4</f>
        <v>3278.88</v>
      </c>
      <c r="S4" s="55">
        <f t="shared" ref="S4:S38" si="1">N4+U4</f>
        <v>2.4123825000000001</v>
      </c>
      <c r="T4" s="56">
        <f t="shared" ref="T4:T38" si="2">S4*Q4</f>
        <v>3551.0270399999999</v>
      </c>
      <c r="U4" s="43">
        <f t="shared" ref="U4:U38" si="3">N4*$S$39</f>
        <v>0.18488250000000001</v>
      </c>
      <c r="V4" s="4"/>
    </row>
    <row r="5" spans="1:22" s="5" customFormat="1" ht="15.95" customHeight="1">
      <c r="A5" s="57" t="str">
        <f>Quantidades!A3</f>
        <v>Acelga</v>
      </c>
      <c r="B5" s="58"/>
      <c r="C5" s="59">
        <v>3.48</v>
      </c>
      <c r="D5" s="59"/>
      <c r="E5" s="59">
        <v>2.5499999999999998</v>
      </c>
      <c r="F5" s="59"/>
      <c r="G5" s="59"/>
      <c r="H5" s="59"/>
      <c r="I5" s="59"/>
      <c r="J5" s="59">
        <v>2.46</v>
      </c>
      <c r="K5" s="59">
        <v>2.73</v>
      </c>
      <c r="L5" s="59"/>
      <c r="M5" s="59"/>
      <c r="N5" s="60">
        <f>ROUND(AVERAGE(B5:M5),3)</f>
        <v>2.8050000000000002</v>
      </c>
      <c r="O5" s="61">
        <f>Quantidades!B3</f>
        <v>360</v>
      </c>
      <c r="P5" s="62">
        <f>Quantidades!C3</f>
        <v>0</v>
      </c>
      <c r="Q5" s="63">
        <f>Quantidades!D3</f>
        <v>360</v>
      </c>
      <c r="R5" s="64">
        <f t="shared" si="0"/>
        <v>1009.8000000000001</v>
      </c>
      <c r="S5" s="65">
        <f t="shared" si="1"/>
        <v>3.0378150000000002</v>
      </c>
      <c r="T5" s="66">
        <f t="shared" si="2"/>
        <v>1093.6134</v>
      </c>
      <c r="U5" s="43">
        <f t="shared" si="3"/>
        <v>0.23281500000000002</v>
      </c>
      <c r="V5" s="4"/>
    </row>
    <row r="6" spans="1:22" s="5" customFormat="1" ht="15.95" customHeight="1">
      <c r="A6" s="57" t="str">
        <f>Quantidades!A4</f>
        <v>Aipim</v>
      </c>
      <c r="B6" s="58"/>
      <c r="C6" s="59"/>
      <c r="D6" s="59"/>
      <c r="E6" s="59">
        <v>3.4</v>
      </c>
      <c r="F6" s="59"/>
      <c r="G6" s="59"/>
      <c r="H6" s="59"/>
      <c r="I6" s="59"/>
      <c r="J6" s="59">
        <v>2.33</v>
      </c>
      <c r="K6" s="59">
        <v>2.69</v>
      </c>
      <c r="L6" s="59">
        <v>5.8</v>
      </c>
      <c r="M6" s="59"/>
      <c r="N6" s="60">
        <f>ROUND(AVERAGE(B6:M6),4)</f>
        <v>3.5550000000000002</v>
      </c>
      <c r="O6" s="61">
        <f>Quantidades!B4</f>
        <v>328.5</v>
      </c>
      <c r="P6" s="62">
        <f>Quantidades!C4</f>
        <v>0</v>
      </c>
      <c r="Q6" s="63">
        <f>Quantidades!D4</f>
        <v>328.5</v>
      </c>
      <c r="R6" s="64">
        <f t="shared" si="0"/>
        <v>1167.8175000000001</v>
      </c>
      <c r="S6" s="65">
        <f t="shared" si="1"/>
        <v>3.8500650000000003</v>
      </c>
      <c r="T6" s="66">
        <f t="shared" si="2"/>
        <v>1264.7463525000001</v>
      </c>
      <c r="U6" s="43">
        <f t="shared" si="3"/>
        <v>0.29506500000000002</v>
      </c>
      <c r="V6" s="4"/>
    </row>
    <row r="7" spans="1:22" s="5" customFormat="1" ht="15.95" customHeight="1">
      <c r="A7" s="57" t="str">
        <f>Quantidades!A5</f>
        <v>Alho</v>
      </c>
      <c r="B7" s="58">
        <v>13.79</v>
      </c>
      <c r="C7" s="59">
        <v>10.98</v>
      </c>
      <c r="D7" s="59"/>
      <c r="E7" s="59">
        <v>22.1</v>
      </c>
      <c r="F7" s="59"/>
      <c r="G7" s="59"/>
      <c r="H7" s="59"/>
      <c r="I7" s="59"/>
      <c r="J7" s="59"/>
      <c r="K7" s="59"/>
      <c r="L7" s="59"/>
      <c r="M7" s="59"/>
      <c r="N7" s="60">
        <f>ROUND(AVERAGE(B7:M7),3)</f>
        <v>15.622999999999999</v>
      </c>
      <c r="O7" s="61">
        <f>Quantidades!B5</f>
        <v>100</v>
      </c>
      <c r="P7" s="62">
        <f>Quantidades!C5</f>
        <v>76</v>
      </c>
      <c r="Q7" s="63">
        <f>Quantidades!D5</f>
        <v>176</v>
      </c>
      <c r="R7" s="64">
        <f t="shared" si="0"/>
        <v>2749.6479999999997</v>
      </c>
      <c r="S7" s="65">
        <f t="shared" si="1"/>
        <v>16.919709000000001</v>
      </c>
      <c r="T7" s="66">
        <f t="shared" si="2"/>
        <v>2977.8687840000002</v>
      </c>
      <c r="U7" s="43">
        <f t="shared" si="3"/>
        <v>1.2967090000000001</v>
      </c>
      <c r="V7" s="4"/>
    </row>
    <row r="8" spans="1:22" s="5" customFormat="1" ht="15.95" customHeight="1">
      <c r="A8" s="57" t="str">
        <f>Quantidades!A6</f>
        <v>Arroz Branco</v>
      </c>
      <c r="B8" s="58">
        <v>3.38</v>
      </c>
      <c r="C8" s="59">
        <v>2.99</v>
      </c>
      <c r="D8" s="59"/>
      <c r="E8" s="59">
        <v>3.35</v>
      </c>
      <c r="F8" s="59"/>
      <c r="G8" s="59"/>
      <c r="H8" s="59"/>
      <c r="I8" s="59"/>
      <c r="J8" s="59"/>
      <c r="K8" s="59"/>
      <c r="L8" s="59"/>
      <c r="M8" s="59"/>
      <c r="N8" s="60">
        <f>ROUND(AVERAGE(B8:M8),3)</f>
        <v>3.24</v>
      </c>
      <c r="O8" s="61">
        <f>Quantidades!B6</f>
        <v>480</v>
      </c>
      <c r="P8" s="62">
        <f>Quantidades!C6</f>
        <v>0</v>
      </c>
      <c r="Q8" s="63">
        <f>Quantidades!D6</f>
        <v>480</v>
      </c>
      <c r="R8" s="64">
        <f t="shared" si="0"/>
        <v>1555.2</v>
      </c>
      <c r="S8" s="65">
        <f t="shared" si="1"/>
        <v>3.5089200000000003</v>
      </c>
      <c r="T8" s="66">
        <f t="shared" si="2"/>
        <v>1684.2816</v>
      </c>
      <c r="U8" s="43">
        <f t="shared" si="3"/>
        <v>0.26892000000000005</v>
      </c>
      <c r="V8" s="4"/>
    </row>
    <row r="9" spans="1:22" s="5" customFormat="1" ht="15.95" customHeight="1">
      <c r="A9" s="57" t="str">
        <f>Quantidades!A7</f>
        <v>Arroz Parboilizado</v>
      </c>
      <c r="B9" s="58">
        <v>10.88</v>
      </c>
      <c r="C9" s="59">
        <v>10.9</v>
      </c>
      <c r="D9" s="59"/>
      <c r="E9" s="59">
        <v>14.5</v>
      </c>
      <c r="F9" s="59"/>
      <c r="G9" s="59"/>
      <c r="H9" s="59"/>
      <c r="I9" s="59"/>
      <c r="J9" s="59"/>
      <c r="K9" s="59"/>
      <c r="L9" s="59"/>
      <c r="M9" s="59"/>
      <c r="N9" s="60">
        <f>ROUND(AVERAGE(B9:M9),3)</f>
        <v>12.093</v>
      </c>
      <c r="O9" s="61">
        <f>Quantidades!B7</f>
        <v>720</v>
      </c>
      <c r="P9" s="62">
        <f>Quantidades!C7</f>
        <v>384</v>
      </c>
      <c r="Q9" s="63">
        <f>Quantidades!D7</f>
        <v>1104</v>
      </c>
      <c r="R9" s="64">
        <f t="shared" si="0"/>
        <v>13350.672</v>
      </c>
      <c r="S9" s="65">
        <f t="shared" si="1"/>
        <v>13.096719</v>
      </c>
      <c r="T9" s="66">
        <f t="shared" si="2"/>
        <v>14458.777776000001</v>
      </c>
      <c r="U9" s="43">
        <f t="shared" si="3"/>
        <v>1.003719</v>
      </c>
      <c r="V9" s="4"/>
    </row>
    <row r="10" spans="1:22" s="5" customFormat="1" ht="15.95" customHeight="1">
      <c r="A10" s="57" t="str">
        <f>Quantidades!A8</f>
        <v>Banana Branca</v>
      </c>
      <c r="B10" s="58">
        <v>3.99</v>
      </c>
      <c r="C10" s="59">
        <v>3.89</v>
      </c>
      <c r="D10" s="59"/>
      <c r="E10" s="59">
        <v>3.7</v>
      </c>
      <c r="F10" s="59"/>
      <c r="G10" s="59"/>
      <c r="H10" s="59"/>
      <c r="I10" s="59"/>
      <c r="J10" s="59"/>
      <c r="K10" s="59"/>
      <c r="L10" s="59"/>
      <c r="M10" s="59"/>
      <c r="N10" s="60">
        <f>ROUND(AVERAGE(B10:M10),3)</f>
        <v>3.86</v>
      </c>
      <c r="O10" s="61">
        <f>Quantidades!B8</f>
        <v>2322</v>
      </c>
      <c r="P10" s="62">
        <f>Quantidades!C8</f>
        <v>0</v>
      </c>
      <c r="Q10" s="63">
        <f>Quantidades!D8</f>
        <v>2322</v>
      </c>
      <c r="R10" s="64">
        <f t="shared" si="0"/>
        <v>8962.92</v>
      </c>
      <c r="S10" s="65">
        <f t="shared" si="1"/>
        <v>4.1803799999999995</v>
      </c>
      <c r="T10" s="66">
        <f t="shared" si="2"/>
        <v>9706.8423599999987</v>
      </c>
      <c r="U10" s="43">
        <f t="shared" si="3"/>
        <v>0.32038</v>
      </c>
      <c r="V10" s="4"/>
    </row>
    <row r="11" spans="1:22" s="5" customFormat="1" ht="15.95" customHeight="1">
      <c r="A11" s="57" t="str">
        <f>Quantidades!A9</f>
        <v>Banana Caturra</v>
      </c>
      <c r="B11" s="58">
        <v>2.19</v>
      </c>
      <c r="C11" s="59">
        <v>2.78</v>
      </c>
      <c r="D11" s="59"/>
      <c r="E11" s="59">
        <v>2.98</v>
      </c>
      <c r="F11" s="59"/>
      <c r="G11" s="59"/>
      <c r="H11" s="59"/>
      <c r="I11" s="59"/>
      <c r="J11" s="59"/>
      <c r="K11" s="59"/>
      <c r="L11" s="59"/>
      <c r="M11" s="59"/>
      <c r="N11" s="60">
        <f>ROUND(AVERAGE(B11:M11),3)</f>
        <v>2.65</v>
      </c>
      <c r="O11" s="61">
        <f>Quantidades!B9</f>
        <v>4608</v>
      </c>
      <c r="P11" s="62">
        <f>Quantidades!C9</f>
        <v>3984</v>
      </c>
      <c r="Q11" s="63">
        <f>Quantidades!D9</f>
        <v>8592</v>
      </c>
      <c r="R11" s="64">
        <f t="shared" si="0"/>
        <v>22768.799999999999</v>
      </c>
      <c r="S11" s="65">
        <f t="shared" si="1"/>
        <v>2.8699499999999998</v>
      </c>
      <c r="T11" s="66">
        <f t="shared" si="2"/>
        <v>24658.610399999998</v>
      </c>
      <c r="U11" s="43">
        <f t="shared" si="3"/>
        <v>0.21995000000000001</v>
      </c>
      <c r="V11" s="4"/>
    </row>
    <row r="12" spans="1:22" s="5" customFormat="1" ht="15.95" customHeight="1">
      <c r="A12" s="57" t="str">
        <f>Quantidades!A10</f>
        <v>Batata Doce</v>
      </c>
      <c r="B12" s="58">
        <v>1.79</v>
      </c>
      <c r="C12" s="59">
        <v>1.95</v>
      </c>
      <c r="D12" s="59"/>
      <c r="E12" s="59">
        <v>2.95</v>
      </c>
      <c r="F12" s="59"/>
      <c r="G12" s="59"/>
      <c r="H12" s="59"/>
      <c r="I12" s="59"/>
      <c r="J12" s="59"/>
      <c r="K12" s="59">
        <v>2.57</v>
      </c>
      <c r="L12" s="59"/>
      <c r="M12" s="59"/>
      <c r="N12" s="60">
        <f>ROUND(AVERAGE(B12:M12),4)</f>
        <v>2.3149999999999999</v>
      </c>
      <c r="O12" s="61">
        <f>Quantidades!B10</f>
        <v>297</v>
      </c>
      <c r="P12" s="62">
        <f>Quantidades!C10</f>
        <v>0</v>
      </c>
      <c r="Q12" s="63">
        <f>Quantidades!D10</f>
        <v>297</v>
      </c>
      <c r="R12" s="64">
        <f t="shared" si="0"/>
        <v>687.55499999999995</v>
      </c>
      <c r="S12" s="65">
        <f t="shared" si="1"/>
        <v>2.507145</v>
      </c>
      <c r="T12" s="66">
        <f t="shared" si="2"/>
        <v>744.62206500000002</v>
      </c>
      <c r="U12" s="43">
        <f t="shared" si="3"/>
        <v>0.19214500000000001</v>
      </c>
      <c r="V12" s="4"/>
    </row>
    <row r="13" spans="1:22" s="5" customFormat="1" ht="15.95" customHeight="1">
      <c r="A13" s="57" t="str">
        <f>Quantidades!A11</f>
        <v>Batata Inglesa</v>
      </c>
      <c r="B13" s="58">
        <v>3.99</v>
      </c>
      <c r="C13" s="59">
        <v>3.97</v>
      </c>
      <c r="D13" s="59"/>
      <c r="E13" s="59">
        <v>3.1</v>
      </c>
      <c r="F13" s="59"/>
      <c r="G13" s="59"/>
      <c r="H13" s="59"/>
      <c r="I13" s="59"/>
      <c r="J13" s="59"/>
      <c r="K13" s="59"/>
      <c r="L13" s="59">
        <v>3.65</v>
      </c>
      <c r="M13" s="59"/>
      <c r="N13" s="60">
        <f>ROUND(AVERAGE(B13:M13),4)</f>
        <v>3.6775000000000002</v>
      </c>
      <c r="O13" s="61">
        <f>Quantidades!B11</f>
        <v>3816</v>
      </c>
      <c r="P13" s="62">
        <f>Quantidades!C11</f>
        <v>2400</v>
      </c>
      <c r="Q13" s="63">
        <f>Quantidades!D11</f>
        <v>6216</v>
      </c>
      <c r="R13" s="64">
        <f t="shared" si="0"/>
        <v>22859.34</v>
      </c>
      <c r="S13" s="65">
        <f t="shared" si="1"/>
        <v>3.9827325</v>
      </c>
      <c r="T13" s="66">
        <f t="shared" si="2"/>
        <v>24756.665219999999</v>
      </c>
      <c r="U13" s="43">
        <f t="shared" si="3"/>
        <v>0.30523250000000002</v>
      </c>
      <c r="V13" s="4"/>
    </row>
    <row r="14" spans="1:22" s="5" customFormat="1" ht="15.95" customHeight="1">
      <c r="A14" s="57" t="str">
        <f>Quantidades!A12</f>
        <v>Beterraba</v>
      </c>
      <c r="B14" s="58">
        <v>1.99</v>
      </c>
      <c r="C14" s="59">
        <v>3.58</v>
      </c>
      <c r="D14" s="59"/>
      <c r="E14" s="59">
        <v>2.85</v>
      </c>
      <c r="F14" s="59"/>
      <c r="G14" s="59"/>
      <c r="H14" s="59"/>
      <c r="I14" s="59"/>
      <c r="J14" s="59"/>
      <c r="K14" s="59">
        <v>2.89</v>
      </c>
      <c r="L14" s="59"/>
      <c r="M14" s="59"/>
      <c r="N14" s="60">
        <f>ROUND(AVERAGE(B14:M14),4)</f>
        <v>2.8275000000000001</v>
      </c>
      <c r="O14" s="61">
        <f>Quantidades!B12</f>
        <v>1170</v>
      </c>
      <c r="P14" s="62">
        <f>Quantidades!C12</f>
        <v>912</v>
      </c>
      <c r="Q14" s="63">
        <f>Quantidades!D12</f>
        <v>2082</v>
      </c>
      <c r="R14" s="64">
        <f t="shared" si="0"/>
        <v>5886.8550000000005</v>
      </c>
      <c r="S14" s="65">
        <f t="shared" si="1"/>
        <v>3.0621825</v>
      </c>
      <c r="T14" s="66">
        <f t="shared" si="2"/>
        <v>6375.4639649999999</v>
      </c>
      <c r="U14" s="43">
        <f t="shared" si="3"/>
        <v>0.23468250000000002</v>
      </c>
      <c r="V14" s="4"/>
    </row>
    <row r="15" spans="1:22" s="5" customFormat="1" ht="15.95" customHeight="1">
      <c r="A15" s="57" t="str">
        <f>Quantidades!A13</f>
        <v>Brócolis</v>
      </c>
      <c r="B15" s="58">
        <v>3.99</v>
      </c>
      <c r="C15" s="59">
        <v>4.58</v>
      </c>
      <c r="D15" s="59"/>
      <c r="E15" s="59">
        <v>5</v>
      </c>
      <c r="F15" s="59"/>
      <c r="G15" s="59"/>
      <c r="H15" s="59"/>
      <c r="I15" s="59"/>
      <c r="J15" s="59"/>
      <c r="K15" s="59">
        <v>5.39</v>
      </c>
      <c r="L15" s="59">
        <v>12.76</v>
      </c>
      <c r="M15" s="59"/>
      <c r="N15" s="60">
        <f>ROUND(AVERAGE(B15:M15),5)</f>
        <v>6.3440000000000003</v>
      </c>
      <c r="O15" s="61">
        <f>Quantidades!B13</f>
        <v>594</v>
      </c>
      <c r="P15" s="62">
        <f>Quantidades!C13</f>
        <v>0</v>
      </c>
      <c r="Q15" s="63">
        <f>Quantidades!D13</f>
        <v>594</v>
      </c>
      <c r="R15" s="64">
        <f t="shared" si="0"/>
        <v>3768.3360000000002</v>
      </c>
      <c r="S15" s="65">
        <f t="shared" si="1"/>
        <v>6.870552</v>
      </c>
      <c r="T15" s="66">
        <f t="shared" si="2"/>
        <v>4081.107888</v>
      </c>
      <c r="U15" s="43">
        <f t="shared" si="3"/>
        <v>0.52655200000000002</v>
      </c>
      <c r="V15" s="4"/>
    </row>
    <row r="16" spans="1:22" s="5" customFormat="1" ht="15.95" customHeight="1">
      <c r="A16" s="67" t="str">
        <f>Quantidades!A16</f>
        <v>Cebola</v>
      </c>
      <c r="B16" s="58">
        <v>3.29</v>
      </c>
      <c r="C16" s="59">
        <v>3.79</v>
      </c>
      <c r="D16" s="59"/>
      <c r="E16" s="59">
        <v>3.5</v>
      </c>
      <c r="F16" s="59"/>
      <c r="G16" s="59"/>
      <c r="H16" s="59"/>
      <c r="I16" s="59"/>
      <c r="J16" s="59"/>
      <c r="K16" s="59"/>
      <c r="L16" s="59">
        <v>3.44</v>
      </c>
      <c r="M16" s="59"/>
      <c r="N16" s="60">
        <f>ROUND(AVERAGE(B16:M16),4)</f>
        <v>3.5049999999999999</v>
      </c>
      <c r="O16" s="61">
        <f>Quantidades!B16</f>
        <v>1422</v>
      </c>
      <c r="P16" s="62">
        <f>Quantidades!C16</f>
        <v>1408</v>
      </c>
      <c r="Q16" s="63">
        <f>Quantidades!D16</f>
        <v>2830</v>
      </c>
      <c r="R16" s="64">
        <f t="shared" si="0"/>
        <v>9919.15</v>
      </c>
      <c r="S16" s="65">
        <f t="shared" si="1"/>
        <v>3.7959149999999999</v>
      </c>
      <c r="T16" s="66">
        <f t="shared" si="2"/>
        <v>10742.43945</v>
      </c>
      <c r="U16" s="43">
        <f t="shared" si="3"/>
        <v>0.29091499999999998</v>
      </c>
      <c r="V16" s="4"/>
    </row>
    <row r="17" spans="1:22" s="5" customFormat="1" ht="15.95" customHeight="1">
      <c r="A17" s="67" t="str">
        <f>Quantidades!A17</f>
        <v>Cenoura</v>
      </c>
      <c r="B17" s="58">
        <v>1.99</v>
      </c>
      <c r="C17" s="59">
        <v>2.57</v>
      </c>
      <c r="D17" s="59"/>
      <c r="E17" s="59">
        <v>3.3</v>
      </c>
      <c r="F17" s="59"/>
      <c r="G17" s="59"/>
      <c r="H17" s="59"/>
      <c r="I17" s="59"/>
      <c r="J17" s="59"/>
      <c r="K17" s="59">
        <v>3.55</v>
      </c>
      <c r="L17" s="59">
        <v>3.65</v>
      </c>
      <c r="M17" s="59"/>
      <c r="N17" s="60">
        <f>ROUND(AVERAGE(B17:M17),5)</f>
        <v>3.012</v>
      </c>
      <c r="O17" s="61">
        <f>Quantidades!B17</f>
        <v>1260</v>
      </c>
      <c r="P17" s="62">
        <f>Quantidades!C17</f>
        <v>544</v>
      </c>
      <c r="Q17" s="63">
        <f>Quantidades!D17</f>
        <v>1804</v>
      </c>
      <c r="R17" s="64">
        <f t="shared" si="0"/>
        <v>5433.6480000000001</v>
      </c>
      <c r="S17" s="65">
        <f t="shared" si="1"/>
        <v>3.2619959999999999</v>
      </c>
      <c r="T17" s="66">
        <f t="shared" si="2"/>
        <v>5884.6407840000002</v>
      </c>
      <c r="U17" s="43">
        <f t="shared" si="3"/>
        <v>0.24999600000000002</v>
      </c>
      <c r="V17" s="4"/>
    </row>
    <row r="18" spans="1:22" s="5" customFormat="1" ht="15.95" customHeight="1">
      <c r="A18" s="67" t="str">
        <f>Quantidades!A18</f>
        <v>Chuchu</v>
      </c>
      <c r="B18" s="58">
        <v>0.99</v>
      </c>
      <c r="C18" s="59">
        <v>1.19</v>
      </c>
      <c r="D18" s="59"/>
      <c r="E18" s="59"/>
      <c r="F18" s="59"/>
      <c r="G18" s="59"/>
      <c r="H18" s="59"/>
      <c r="I18" s="59"/>
      <c r="J18" s="59"/>
      <c r="K18" s="59">
        <v>3.07</v>
      </c>
      <c r="L18" s="59"/>
      <c r="M18" s="59"/>
      <c r="N18" s="60">
        <f>ROUND(AVERAGE(B18:M18),2)</f>
        <v>1.75</v>
      </c>
      <c r="O18" s="61">
        <f>Quantidades!B18</f>
        <v>1278</v>
      </c>
      <c r="P18" s="62">
        <f>Quantidades!C18</f>
        <v>560</v>
      </c>
      <c r="Q18" s="63">
        <f>Quantidades!D18</f>
        <v>1838</v>
      </c>
      <c r="R18" s="64">
        <f t="shared" si="0"/>
        <v>3216.5</v>
      </c>
      <c r="S18" s="65">
        <f t="shared" si="1"/>
        <v>1.8952500000000001</v>
      </c>
      <c r="T18" s="66">
        <f t="shared" si="2"/>
        <v>3483.4695000000002</v>
      </c>
      <c r="U18" s="43">
        <f t="shared" si="3"/>
        <v>0.14525000000000002</v>
      </c>
      <c r="V18" s="4"/>
    </row>
    <row r="19" spans="1:22" s="5" customFormat="1" ht="15.95" customHeight="1">
      <c r="A19" s="67" t="str">
        <f>Quantidades!A19</f>
        <v>Couve-Flor</v>
      </c>
      <c r="B19" s="58"/>
      <c r="C19" s="59">
        <v>3.48</v>
      </c>
      <c r="D19" s="59"/>
      <c r="E19" s="59">
        <v>5</v>
      </c>
      <c r="F19" s="59"/>
      <c r="G19" s="59"/>
      <c r="H19" s="59"/>
      <c r="I19" s="59"/>
      <c r="J19" s="59">
        <v>3.95</v>
      </c>
      <c r="K19" s="59">
        <v>4.8899999999999997</v>
      </c>
      <c r="L19" s="59">
        <v>9.3000000000000007</v>
      </c>
      <c r="M19" s="59"/>
      <c r="N19" s="60">
        <f>ROUND(AVERAGE(B19:M19),4)</f>
        <v>5.3239999999999998</v>
      </c>
      <c r="O19" s="61">
        <f>Quantidades!B19</f>
        <v>594</v>
      </c>
      <c r="P19" s="62">
        <f>Quantidades!C19</f>
        <v>0</v>
      </c>
      <c r="Q19" s="63">
        <f>Quantidades!D19</f>
        <v>594</v>
      </c>
      <c r="R19" s="64">
        <f t="shared" si="0"/>
        <v>3162.4560000000001</v>
      </c>
      <c r="S19" s="65">
        <f t="shared" si="1"/>
        <v>5.765892</v>
      </c>
      <c r="T19" s="66">
        <f t="shared" si="2"/>
        <v>3424.939848</v>
      </c>
      <c r="U19" s="43">
        <f t="shared" si="3"/>
        <v>0.44189200000000001</v>
      </c>
      <c r="V19" s="4"/>
    </row>
    <row r="20" spans="1:22" s="5" customFormat="1" ht="15.95" customHeight="1">
      <c r="A20" s="67" t="str">
        <f>Quantidades!A20</f>
        <v>Doce de Fruta</v>
      </c>
      <c r="B20" s="58">
        <v>6.99</v>
      </c>
      <c r="C20" s="59">
        <v>4.9000000000000004</v>
      </c>
      <c r="D20" s="59">
        <v>9</v>
      </c>
      <c r="E20" s="59"/>
      <c r="F20" s="59"/>
      <c r="G20" s="59"/>
      <c r="H20" s="59"/>
      <c r="I20" s="59"/>
      <c r="J20" s="59"/>
      <c r="K20" s="59"/>
      <c r="L20" s="59"/>
      <c r="M20" s="59"/>
      <c r="N20" s="60">
        <f>ROUND(AVERAGE(B20:M20),3)</f>
        <v>6.9630000000000001</v>
      </c>
      <c r="O20" s="61">
        <f>Quantidades!B20</f>
        <v>360</v>
      </c>
      <c r="P20" s="62">
        <f>Quantidades!C20</f>
        <v>560</v>
      </c>
      <c r="Q20" s="63">
        <f>Quantidades!D20</f>
        <v>920</v>
      </c>
      <c r="R20" s="64">
        <f t="shared" si="0"/>
        <v>6405.96</v>
      </c>
      <c r="S20" s="65">
        <f t="shared" si="1"/>
        <v>7.5409290000000002</v>
      </c>
      <c r="T20" s="66">
        <f t="shared" si="2"/>
        <v>6937.6546800000006</v>
      </c>
      <c r="U20" s="43">
        <f t="shared" si="3"/>
        <v>0.57792900000000003</v>
      </c>
      <c r="V20" s="4"/>
    </row>
    <row r="21" spans="1:22" s="5" customFormat="1" ht="15.95" customHeight="1">
      <c r="A21" s="67" t="str">
        <f>Quantidades!A21</f>
        <v>Farinha de Mandioca</v>
      </c>
      <c r="B21" s="58">
        <v>4.49</v>
      </c>
      <c r="C21" s="59">
        <v>4.99</v>
      </c>
      <c r="D21" s="59"/>
      <c r="E21" s="59"/>
      <c r="F21" s="59"/>
      <c r="G21" s="59"/>
      <c r="H21" s="59"/>
      <c r="I21" s="59"/>
      <c r="J21" s="59">
        <v>5.04</v>
      </c>
      <c r="K21" s="59"/>
      <c r="L21" s="59"/>
      <c r="M21" s="59"/>
      <c r="N21" s="60">
        <f>ROUND(AVERAGE(B21:M21),3)</f>
        <v>4.84</v>
      </c>
      <c r="O21" s="61">
        <f>Quantidades!B21</f>
        <v>368</v>
      </c>
      <c r="P21" s="62">
        <f>Quantidades!C21</f>
        <v>384</v>
      </c>
      <c r="Q21" s="63">
        <f>Quantidades!D21</f>
        <v>752</v>
      </c>
      <c r="R21" s="64">
        <f t="shared" si="0"/>
        <v>3639.68</v>
      </c>
      <c r="S21" s="65">
        <f t="shared" si="1"/>
        <v>5.2417199999999999</v>
      </c>
      <c r="T21" s="66">
        <f t="shared" si="2"/>
        <v>3941.7734399999999</v>
      </c>
      <c r="U21" s="43">
        <f t="shared" si="3"/>
        <v>0.40172000000000002</v>
      </c>
      <c r="V21" s="4"/>
    </row>
    <row r="22" spans="1:22" s="5" customFormat="1" ht="15.95" customHeight="1">
      <c r="A22" s="67" t="str">
        <f>Quantidades!A22</f>
        <v>Farinha de Milho Grossa</v>
      </c>
      <c r="B22" s="58">
        <v>3.79</v>
      </c>
      <c r="C22" s="59">
        <v>4.8899999999999997</v>
      </c>
      <c r="D22" s="59"/>
      <c r="E22" s="59"/>
      <c r="F22" s="59"/>
      <c r="G22" s="59"/>
      <c r="H22" s="59"/>
      <c r="I22" s="59"/>
      <c r="J22" s="59">
        <v>3.59</v>
      </c>
      <c r="K22" s="59"/>
      <c r="L22" s="59"/>
      <c r="M22" s="59"/>
      <c r="N22" s="60">
        <f>ROUND(AVERAGE(B22:M22),3)</f>
        <v>4.09</v>
      </c>
      <c r="O22" s="61">
        <f>Quantidades!B22</f>
        <v>428</v>
      </c>
      <c r="P22" s="62">
        <f>Quantidades!C22</f>
        <v>608</v>
      </c>
      <c r="Q22" s="63">
        <f>Quantidades!D22</f>
        <v>1036</v>
      </c>
      <c r="R22" s="64">
        <f t="shared" si="0"/>
        <v>4237.24</v>
      </c>
      <c r="S22" s="65">
        <f t="shared" si="1"/>
        <v>4.4294700000000002</v>
      </c>
      <c r="T22" s="66">
        <f t="shared" si="2"/>
        <v>4588.9309200000007</v>
      </c>
      <c r="U22" s="43">
        <f t="shared" si="3"/>
        <v>0.33946999999999999</v>
      </c>
      <c r="V22" s="4"/>
    </row>
    <row r="23" spans="1:22" s="5" customFormat="1" ht="15.95" customHeight="1">
      <c r="A23" s="67" t="str">
        <f>Quantidades!A23</f>
        <v>Farinha de Trigo</v>
      </c>
      <c r="B23" s="58">
        <v>10.9</v>
      </c>
      <c r="C23" s="59">
        <v>10.9</v>
      </c>
      <c r="D23" s="59"/>
      <c r="E23" s="59"/>
      <c r="F23" s="59"/>
      <c r="G23" s="59"/>
      <c r="H23" s="59"/>
      <c r="I23" s="59"/>
      <c r="J23" s="59">
        <v>8</v>
      </c>
      <c r="K23" s="59"/>
      <c r="L23" s="59"/>
      <c r="M23" s="59"/>
      <c r="N23" s="60">
        <f>ROUND(AVERAGE(B23:M23),3)</f>
        <v>9.9329999999999998</v>
      </c>
      <c r="O23" s="61">
        <f>Quantidades!B23</f>
        <v>564</v>
      </c>
      <c r="P23" s="62">
        <f>Quantidades!C23</f>
        <v>72</v>
      </c>
      <c r="Q23" s="63">
        <f>Quantidades!D23</f>
        <v>636</v>
      </c>
      <c r="R23" s="64">
        <f t="shared" si="0"/>
        <v>6317.3879999999999</v>
      </c>
      <c r="S23" s="65">
        <f t="shared" si="1"/>
        <v>10.757439</v>
      </c>
      <c r="T23" s="66">
        <f t="shared" si="2"/>
        <v>6841.7312039999997</v>
      </c>
      <c r="U23" s="43">
        <f t="shared" si="3"/>
        <v>0.82443900000000003</v>
      </c>
      <c r="V23" s="4"/>
    </row>
    <row r="24" spans="1:22" s="5" customFormat="1" ht="15.95" customHeight="1">
      <c r="A24" s="67" t="str">
        <f>Quantidades!A24</f>
        <v>Feijão Preto</v>
      </c>
      <c r="B24" s="58">
        <v>5.5</v>
      </c>
      <c r="C24" s="59">
        <v>5.69</v>
      </c>
      <c r="D24" s="59"/>
      <c r="E24" s="59"/>
      <c r="F24" s="59"/>
      <c r="G24" s="59"/>
      <c r="H24" s="59"/>
      <c r="I24" s="59"/>
      <c r="J24" s="59">
        <v>4.66</v>
      </c>
      <c r="K24" s="59"/>
      <c r="L24" s="59">
        <v>7.78</v>
      </c>
      <c r="M24" s="59"/>
      <c r="N24" s="68">
        <f>ROUND(AVERAGE(B24:M24),4)</f>
        <v>5.9074999999999998</v>
      </c>
      <c r="O24" s="61">
        <f>Quantidades!B24</f>
        <v>1212</v>
      </c>
      <c r="P24" s="62">
        <f>Quantidades!C24</f>
        <v>844</v>
      </c>
      <c r="Q24" s="63">
        <f>Quantidades!D24</f>
        <v>2056</v>
      </c>
      <c r="R24" s="64">
        <f t="shared" si="0"/>
        <v>12145.82</v>
      </c>
      <c r="S24" s="65">
        <f t="shared" si="1"/>
        <v>6.3978225000000002</v>
      </c>
      <c r="T24" s="66">
        <f t="shared" si="2"/>
        <v>13153.923060000001</v>
      </c>
      <c r="U24" s="43">
        <f t="shared" si="3"/>
        <v>0.49032249999999999</v>
      </c>
      <c r="V24" s="4"/>
    </row>
    <row r="25" spans="1:22" s="5" customFormat="1" ht="15.95" customHeight="1">
      <c r="A25" s="67" t="str">
        <f>Quantidades!A25</f>
        <v>Filé de Tilápia</v>
      </c>
      <c r="B25" s="58"/>
      <c r="C25" s="59"/>
      <c r="D25" s="59"/>
      <c r="E25" s="59"/>
      <c r="F25" s="59">
        <v>23</v>
      </c>
      <c r="G25" s="59">
        <v>30</v>
      </c>
      <c r="H25" s="59">
        <v>26</v>
      </c>
      <c r="I25" s="59"/>
      <c r="J25" s="59"/>
      <c r="K25" s="59"/>
      <c r="L25" s="59"/>
      <c r="M25" s="59">
        <v>28.9</v>
      </c>
      <c r="N25" s="60">
        <f>ROUND(AVERAGE(B25:M25),4)</f>
        <v>26.975000000000001</v>
      </c>
      <c r="O25" s="61">
        <f>Quantidades!B25</f>
        <v>1053</v>
      </c>
      <c r="P25" s="62">
        <f>Quantidades!C25</f>
        <v>2104</v>
      </c>
      <c r="Q25" s="63">
        <f>Quantidades!D25</f>
        <v>3157</v>
      </c>
      <c r="R25" s="64">
        <f t="shared" si="0"/>
        <v>85160.075000000012</v>
      </c>
      <c r="S25" s="65">
        <f t="shared" si="1"/>
        <v>29.213925000000003</v>
      </c>
      <c r="T25" s="66">
        <f t="shared" si="2"/>
        <v>92228.361225000015</v>
      </c>
      <c r="U25" s="43">
        <f t="shared" si="3"/>
        <v>2.2389250000000001</v>
      </c>
      <c r="V25" s="4"/>
    </row>
    <row r="26" spans="1:22" s="5" customFormat="1" ht="15.95" customHeight="1">
      <c r="A26" s="67" t="str">
        <f>Quantidades!A26</f>
        <v>Iogurte</v>
      </c>
      <c r="B26" s="58">
        <v>3.79</v>
      </c>
      <c r="C26" s="59">
        <v>4.9800000000000004</v>
      </c>
      <c r="D26" s="59"/>
      <c r="E26" s="59">
        <v>6.2</v>
      </c>
      <c r="F26" s="59"/>
      <c r="G26" s="59"/>
      <c r="H26" s="59"/>
      <c r="I26" s="59"/>
      <c r="J26" s="59"/>
      <c r="K26" s="59"/>
      <c r="L26" s="59"/>
      <c r="M26" s="59"/>
      <c r="N26" s="60">
        <f>ROUND(AVERAGE(B26:M26),3)</f>
        <v>4.99</v>
      </c>
      <c r="O26" s="61">
        <f>Quantidades!B26</f>
        <v>5490</v>
      </c>
      <c r="P26" s="62">
        <f>Quantidades!C26</f>
        <v>3728</v>
      </c>
      <c r="Q26" s="63">
        <f>Quantidades!D26</f>
        <v>9218</v>
      </c>
      <c r="R26" s="64">
        <f t="shared" si="0"/>
        <v>45997.82</v>
      </c>
      <c r="S26" s="65">
        <f t="shared" si="1"/>
        <v>5.4041700000000006</v>
      </c>
      <c r="T26" s="66">
        <f t="shared" si="2"/>
        <v>49815.639060000009</v>
      </c>
      <c r="U26" s="43">
        <f t="shared" si="3"/>
        <v>0.41417000000000004</v>
      </c>
      <c r="V26" s="4"/>
    </row>
    <row r="27" spans="1:22" s="5" customFormat="1" ht="15.95" customHeight="1">
      <c r="A27" s="67" t="str">
        <f>Quantidades!A27</f>
        <v>Laranja Lima</v>
      </c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1">
        <f>Quantidades!B27</f>
        <v>1260</v>
      </c>
      <c r="P27" s="62">
        <f>Quantidades!C27</f>
        <v>0</v>
      </c>
      <c r="Q27" s="63">
        <f>Quantidades!D27</f>
        <v>1260</v>
      </c>
      <c r="R27" s="64">
        <f t="shared" si="0"/>
        <v>0</v>
      </c>
      <c r="S27" s="65">
        <f t="shared" si="1"/>
        <v>0</v>
      </c>
      <c r="T27" s="66">
        <f t="shared" si="2"/>
        <v>0</v>
      </c>
      <c r="U27" s="43">
        <f t="shared" si="3"/>
        <v>0</v>
      </c>
      <c r="V27" s="4"/>
    </row>
    <row r="28" spans="1:22" s="5" customFormat="1" ht="15.95" customHeight="1">
      <c r="A28" s="67" t="str">
        <f>Quantidades!A28</f>
        <v>Laranja Pêra</v>
      </c>
      <c r="B28" s="58">
        <v>1.29</v>
      </c>
      <c r="C28" s="59">
        <v>2.68</v>
      </c>
      <c r="D28" s="59"/>
      <c r="E28" s="59"/>
      <c r="F28" s="59"/>
      <c r="G28" s="59"/>
      <c r="H28" s="59"/>
      <c r="I28" s="59"/>
      <c r="J28" s="59">
        <v>2.15</v>
      </c>
      <c r="K28" s="59"/>
      <c r="L28" s="59"/>
      <c r="M28" s="59"/>
      <c r="N28" s="60">
        <f>ROUND(AVERAGE(B28:M28),3)</f>
        <v>2.04</v>
      </c>
      <c r="O28" s="61">
        <f>Quantidades!B28</f>
        <v>2358</v>
      </c>
      <c r="P28" s="62">
        <f>Quantidades!C28</f>
        <v>3200</v>
      </c>
      <c r="Q28" s="63">
        <f>Quantidades!D28</f>
        <v>5558</v>
      </c>
      <c r="R28" s="64">
        <f t="shared" si="0"/>
        <v>11338.32</v>
      </c>
      <c r="S28" s="65">
        <f t="shared" si="1"/>
        <v>2.20932</v>
      </c>
      <c r="T28" s="66">
        <f t="shared" si="2"/>
        <v>12279.40056</v>
      </c>
      <c r="U28" s="43">
        <f t="shared" si="3"/>
        <v>0.16932</v>
      </c>
      <c r="V28" s="4"/>
    </row>
    <row r="29" spans="1:22" s="5" customFormat="1" ht="15.95" customHeight="1">
      <c r="A29" s="67" t="str">
        <f>Quantidades!A29</f>
        <v>Leite Integral</v>
      </c>
      <c r="B29" s="58">
        <v>2.29</v>
      </c>
      <c r="C29" s="59">
        <v>2.48</v>
      </c>
      <c r="D29" s="59"/>
      <c r="E29" s="59"/>
      <c r="F29" s="59"/>
      <c r="G29" s="59"/>
      <c r="H29" s="59"/>
      <c r="I29" s="59">
        <v>2.88</v>
      </c>
      <c r="J29" s="59">
        <v>2.29</v>
      </c>
      <c r="K29" s="59"/>
      <c r="L29" s="59"/>
      <c r="M29" s="59"/>
      <c r="N29" s="60">
        <f>ROUND(AVERAGE(B29:M29),4)</f>
        <v>2.4849999999999999</v>
      </c>
      <c r="O29" s="61">
        <f>Quantidades!B29</f>
        <v>12384</v>
      </c>
      <c r="P29" s="62">
        <f>Quantidades!C29</f>
        <v>5520</v>
      </c>
      <c r="Q29" s="63">
        <f>Quantidades!D29</f>
        <v>17904</v>
      </c>
      <c r="R29" s="64">
        <f t="shared" si="0"/>
        <v>44491.439999999995</v>
      </c>
      <c r="S29" s="65">
        <f t="shared" si="1"/>
        <v>2.691255</v>
      </c>
      <c r="T29" s="66">
        <f t="shared" si="2"/>
        <v>48184.229520000001</v>
      </c>
      <c r="U29" s="43">
        <f t="shared" si="3"/>
        <v>0.20625499999999999</v>
      </c>
      <c r="V29" s="4"/>
    </row>
    <row r="30" spans="1:22" s="5" customFormat="1" ht="15.95" customHeight="1">
      <c r="A30" s="67" t="str">
        <f>Quantidades!A30</f>
        <v>Maçã Fuji</v>
      </c>
      <c r="B30" s="58">
        <v>2.4900000000000002</v>
      </c>
      <c r="C30" s="59">
        <v>4.4800000000000004</v>
      </c>
      <c r="D30" s="59"/>
      <c r="E30" s="59"/>
      <c r="F30" s="59"/>
      <c r="G30" s="59"/>
      <c r="H30" s="59"/>
      <c r="I30" s="59"/>
      <c r="J30" s="59">
        <v>4.93</v>
      </c>
      <c r="K30" s="59"/>
      <c r="L30" s="59"/>
      <c r="M30" s="59"/>
      <c r="N30" s="60">
        <f>ROUND(AVERAGE(B30:M30),3)</f>
        <v>3.9670000000000001</v>
      </c>
      <c r="O30" s="61">
        <f>Quantidades!B30</f>
        <v>3690</v>
      </c>
      <c r="P30" s="62">
        <f>Quantidades!C30</f>
        <v>3840</v>
      </c>
      <c r="Q30" s="63">
        <f>Quantidades!D30</f>
        <v>7530</v>
      </c>
      <c r="R30" s="64">
        <f t="shared" si="0"/>
        <v>29871.510000000002</v>
      </c>
      <c r="S30" s="65">
        <f t="shared" si="1"/>
        <v>4.2962610000000003</v>
      </c>
      <c r="T30" s="66">
        <f t="shared" si="2"/>
        <v>32350.845330000004</v>
      </c>
      <c r="U30" s="43">
        <f t="shared" si="3"/>
        <v>0.32926100000000003</v>
      </c>
      <c r="V30" s="4"/>
    </row>
    <row r="31" spans="1:22" s="5" customFormat="1" ht="15.95" customHeight="1">
      <c r="A31" s="67" t="str">
        <f>Quantidades!A31</f>
        <v>Mamão Formosa</v>
      </c>
      <c r="B31" s="58">
        <v>2.99</v>
      </c>
      <c r="C31" s="59">
        <v>4.8899999999999997</v>
      </c>
      <c r="D31" s="59"/>
      <c r="E31" s="59"/>
      <c r="F31" s="59"/>
      <c r="G31" s="59"/>
      <c r="H31" s="59"/>
      <c r="I31" s="59"/>
      <c r="J31" s="59">
        <v>2.86</v>
      </c>
      <c r="K31" s="59"/>
      <c r="L31" s="59"/>
      <c r="M31" s="59"/>
      <c r="N31" s="60">
        <f>ROUND(AVERAGE(B31:M31),3)</f>
        <v>3.58</v>
      </c>
      <c r="O31" s="61">
        <f>Quantidades!B31</f>
        <v>1152</v>
      </c>
      <c r="P31" s="62">
        <f>Quantidades!C31</f>
        <v>0</v>
      </c>
      <c r="Q31" s="63">
        <f>Quantidades!D31</f>
        <v>1152</v>
      </c>
      <c r="R31" s="64">
        <f t="shared" si="0"/>
        <v>4124.16</v>
      </c>
      <c r="S31" s="65">
        <f t="shared" si="1"/>
        <v>3.8771400000000003</v>
      </c>
      <c r="T31" s="66">
        <f t="shared" si="2"/>
        <v>4466.4652800000003</v>
      </c>
      <c r="U31" s="43">
        <f t="shared" si="3"/>
        <v>0.29714000000000002</v>
      </c>
      <c r="V31" s="4"/>
    </row>
    <row r="32" spans="1:22" s="5" customFormat="1" ht="15.95" customHeight="1">
      <c r="A32" s="67" t="str">
        <f>Quantidades!A32</f>
        <v>Melado Natural de Cana</v>
      </c>
      <c r="B32" s="58"/>
      <c r="C32" s="59">
        <v>8.9</v>
      </c>
      <c r="D32" s="59">
        <v>7.5</v>
      </c>
      <c r="E32" s="59">
        <v>7</v>
      </c>
      <c r="F32" s="59"/>
      <c r="G32" s="59"/>
      <c r="H32" s="59"/>
      <c r="I32" s="59"/>
      <c r="J32" s="59"/>
      <c r="K32" s="59"/>
      <c r="L32" s="59"/>
      <c r="M32" s="59"/>
      <c r="N32" s="60">
        <f>ROUND(AVERAGE(B32:M32),3)</f>
        <v>7.8</v>
      </c>
      <c r="O32" s="61">
        <f>Quantidades!B32</f>
        <v>236</v>
      </c>
      <c r="P32" s="62">
        <f>Quantidades!C32</f>
        <v>140</v>
      </c>
      <c r="Q32" s="63">
        <f>Quantidades!D32</f>
        <v>376</v>
      </c>
      <c r="R32" s="64">
        <f t="shared" si="0"/>
        <v>2932.7999999999997</v>
      </c>
      <c r="S32" s="65">
        <f t="shared" si="1"/>
        <v>8.4474</v>
      </c>
      <c r="T32" s="66">
        <f t="shared" si="2"/>
        <v>3176.2224000000001</v>
      </c>
      <c r="U32" s="43">
        <f t="shared" si="3"/>
        <v>0.64739999999999998</v>
      </c>
      <c r="V32" s="4"/>
    </row>
    <row r="33" spans="1:22" s="5" customFormat="1" ht="15.95" customHeight="1">
      <c r="A33" s="67" t="str">
        <f>Quantidades!A33</f>
        <v>Ovos de Granja</v>
      </c>
      <c r="B33" s="58"/>
      <c r="C33" s="59">
        <v>5.99</v>
      </c>
      <c r="D33" s="59"/>
      <c r="E33" s="59"/>
      <c r="F33" s="59"/>
      <c r="G33" s="59"/>
      <c r="H33" s="59"/>
      <c r="I33" s="59"/>
      <c r="J33" s="59">
        <v>4.28</v>
      </c>
      <c r="K33" s="59"/>
      <c r="L33" s="59"/>
      <c r="M33" s="59"/>
      <c r="N33" s="60">
        <f>ROUND(AVERAGE(B33:M33),3)</f>
        <v>5.1349999999999998</v>
      </c>
      <c r="O33" s="61">
        <f>Quantidades!B33</f>
        <v>2700</v>
      </c>
      <c r="P33" s="62">
        <f>Quantidades!C33</f>
        <v>80</v>
      </c>
      <c r="Q33" s="63">
        <f>Quantidades!D33</f>
        <v>2780</v>
      </c>
      <c r="R33" s="64">
        <f t="shared" si="0"/>
        <v>14275.3</v>
      </c>
      <c r="S33" s="65">
        <f t="shared" si="1"/>
        <v>5.5612050000000002</v>
      </c>
      <c r="T33" s="66">
        <f t="shared" si="2"/>
        <v>15460.1499</v>
      </c>
      <c r="U33" s="43">
        <f t="shared" si="3"/>
        <v>0.426205</v>
      </c>
      <c r="V33" s="4"/>
    </row>
    <row r="34" spans="1:22" s="5" customFormat="1" ht="15.95" customHeight="1">
      <c r="A34" s="67" t="str">
        <f>Quantidades!A34</f>
        <v xml:space="preserve">Pepino </v>
      </c>
      <c r="B34" s="58">
        <v>1.49</v>
      </c>
      <c r="C34" s="59">
        <v>3.29</v>
      </c>
      <c r="D34" s="59"/>
      <c r="E34" s="59">
        <v>3.65</v>
      </c>
      <c r="F34" s="59"/>
      <c r="G34" s="59"/>
      <c r="H34" s="59"/>
      <c r="I34" s="59"/>
      <c r="J34" s="59"/>
      <c r="K34" s="59">
        <v>3.1</v>
      </c>
      <c r="L34" s="59">
        <v>4.5</v>
      </c>
      <c r="M34" s="59"/>
      <c r="N34" s="60">
        <f>ROUND(AVERAGE(B34:M34),4)</f>
        <v>3.206</v>
      </c>
      <c r="O34" s="61">
        <f>Quantidades!B34</f>
        <v>540</v>
      </c>
      <c r="P34" s="62">
        <f>Quantidades!C34</f>
        <v>0</v>
      </c>
      <c r="Q34" s="63">
        <f>Quantidades!D34</f>
        <v>540</v>
      </c>
      <c r="R34" s="64">
        <f t="shared" si="0"/>
        <v>1731.24</v>
      </c>
      <c r="S34" s="65">
        <f t="shared" si="1"/>
        <v>3.4720979999999999</v>
      </c>
      <c r="T34" s="66">
        <f t="shared" si="2"/>
        <v>1874.93292</v>
      </c>
      <c r="U34" s="43">
        <f t="shared" si="3"/>
        <v>0.266098</v>
      </c>
      <c r="V34" s="4"/>
    </row>
    <row r="35" spans="1:22" s="5" customFormat="1" ht="15.95" customHeight="1">
      <c r="A35" s="67" t="str">
        <f>Quantidades!A35</f>
        <v>Repolho</v>
      </c>
      <c r="B35" s="58"/>
      <c r="C35" s="59">
        <v>4.97</v>
      </c>
      <c r="D35" s="59"/>
      <c r="E35" s="59">
        <v>2.2000000000000002</v>
      </c>
      <c r="F35" s="59"/>
      <c r="G35" s="59"/>
      <c r="H35" s="59"/>
      <c r="I35" s="59"/>
      <c r="J35" s="59">
        <v>2.06</v>
      </c>
      <c r="K35" s="59">
        <v>2.27</v>
      </c>
      <c r="L35" s="59"/>
      <c r="M35" s="59"/>
      <c r="N35" s="60">
        <f>ROUND(AVERAGE(B35:M35),4)</f>
        <v>2.875</v>
      </c>
      <c r="O35" s="61">
        <f>Quantidades!B35</f>
        <v>882</v>
      </c>
      <c r="P35" s="62">
        <f>Quantidades!C35</f>
        <v>1920</v>
      </c>
      <c r="Q35" s="63">
        <f>Quantidades!D35</f>
        <v>2802</v>
      </c>
      <c r="R35" s="64">
        <f t="shared" si="0"/>
        <v>8055.75</v>
      </c>
      <c r="S35" s="65">
        <f t="shared" si="1"/>
        <v>3.1136249999999999</v>
      </c>
      <c r="T35" s="66">
        <f t="shared" si="2"/>
        <v>8724.3772499999995</v>
      </c>
      <c r="U35" s="43">
        <f t="shared" si="3"/>
        <v>0.238625</v>
      </c>
      <c r="V35" s="4"/>
    </row>
    <row r="36" spans="1:22" s="5" customFormat="1" ht="15.95" customHeight="1">
      <c r="A36" s="67" t="str">
        <f>Quantidades!A36</f>
        <v>Suco de Uva Tinto Integral</v>
      </c>
      <c r="B36" s="58">
        <v>9.59</v>
      </c>
      <c r="C36" s="59">
        <v>13.9</v>
      </c>
      <c r="D36" s="59"/>
      <c r="E36" s="59">
        <v>13</v>
      </c>
      <c r="F36" s="59"/>
      <c r="G36" s="59"/>
      <c r="H36" s="59"/>
      <c r="I36" s="59"/>
      <c r="J36" s="59"/>
      <c r="K36" s="59"/>
      <c r="L36" s="59"/>
      <c r="M36" s="59"/>
      <c r="N36" s="60">
        <f>ROUND(AVERAGE(B36:M36),3)</f>
        <v>12.163</v>
      </c>
      <c r="O36" s="61">
        <f>Quantidades!B36</f>
        <v>720</v>
      </c>
      <c r="P36" s="62">
        <f>Quantidades!C36</f>
        <v>1000</v>
      </c>
      <c r="Q36" s="63">
        <f>Quantidades!D36</f>
        <v>1720</v>
      </c>
      <c r="R36" s="64">
        <f t="shared" si="0"/>
        <v>20920.36</v>
      </c>
      <c r="S36" s="65">
        <f t="shared" si="1"/>
        <v>13.172529000000001</v>
      </c>
      <c r="T36" s="66">
        <f t="shared" si="2"/>
        <v>22656.749880000003</v>
      </c>
      <c r="U36" s="43">
        <f t="shared" si="3"/>
        <v>1.0095290000000001</v>
      </c>
      <c r="V36" s="4"/>
    </row>
    <row r="37" spans="1:22" s="5" customFormat="1" ht="15.95" customHeight="1">
      <c r="A37" s="67" t="str">
        <f>Quantidades!A37</f>
        <v xml:space="preserve">Tomate </v>
      </c>
      <c r="B37" s="58">
        <v>6.99</v>
      </c>
      <c r="C37" s="59">
        <v>5.97</v>
      </c>
      <c r="D37" s="59"/>
      <c r="E37" s="59"/>
      <c r="F37" s="59"/>
      <c r="G37" s="59"/>
      <c r="H37" s="59"/>
      <c r="I37" s="59"/>
      <c r="J37" s="59">
        <v>3.99</v>
      </c>
      <c r="K37" s="59">
        <v>4.53</v>
      </c>
      <c r="L37" s="59">
        <v>6.68</v>
      </c>
      <c r="M37" s="59"/>
      <c r="N37" s="60">
        <f>ROUND(AVERAGE(B37:M37),5)</f>
        <v>5.6319999999999997</v>
      </c>
      <c r="O37" s="61">
        <f>Quantidades!B37</f>
        <v>2088</v>
      </c>
      <c r="P37" s="62">
        <f>Quantidades!C37</f>
        <v>1920</v>
      </c>
      <c r="Q37" s="63">
        <f>Quantidades!D37</f>
        <v>4008</v>
      </c>
      <c r="R37" s="64">
        <f t="shared" si="0"/>
        <v>22573.056</v>
      </c>
      <c r="S37" s="65">
        <f t="shared" si="1"/>
        <v>6.099456</v>
      </c>
      <c r="T37" s="66">
        <f t="shared" si="2"/>
        <v>24446.619648</v>
      </c>
      <c r="U37" s="43">
        <f t="shared" si="3"/>
        <v>0.46745599999999998</v>
      </c>
      <c r="V37" s="4"/>
    </row>
    <row r="38" spans="1:22" s="5" customFormat="1" ht="15.95" customHeight="1" thickBot="1">
      <c r="A38" s="69" t="str">
        <f>Quantidades!A38</f>
        <v>Vagem</v>
      </c>
      <c r="B38" s="70">
        <v>6.39</v>
      </c>
      <c r="C38" s="71">
        <v>2.98</v>
      </c>
      <c r="D38" s="71"/>
      <c r="E38" s="71"/>
      <c r="F38" s="71"/>
      <c r="G38" s="71"/>
      <c r="H38" s="71"/>
      <c r="I38" s="71"/>
      <c r="J38" s="71">
        <v>4.03</v>
      </c>
      <c r="K38" s="71">
        <v>4.25</v>
      </c>
      <c r="L38" s="71"/>
      <c r="M38" s="71"/>
      <c r="N38" s="72">
        <f>ROUND(AVERAGE(B38:M38),4)</f>
        <v>4.4124999999999996</v>
      </c>
      <c r="O38" s="73">
        <f>Quantidades!B38</f>
        <v>540</v>
      </c>
      <c r="P38" s="74">
        <f>Quantidades!C38</f>
        <v>0</v>
      </c>
      <c r="Q38" s="75">
        <f>Quantidades!D38</f>
        <v>540</v>
      </c>
      <c r="R38" s="76">
        <f t="shared" si="0"/>
        <v>2382.75</v>
      </c>
      <c r="S38" s="77">
        <f t="shared" si="1"/>
        <v>4.7787375000000001</v>
      </c>
      <c r="T38" s="78">
        <f t="shared" si="2"/>
        <v>2580.5182500000001</v>
      </c>
      <c r="U38" s="43">
        <f t="shared" si="3"/>
        <v>0.36623749999999999</v>
      </c>
      <c r="V38" s="4"/>
    </row>
    <row r="39" spans="1:22" s="7" customFormat="1" ht="15.95" customHeight="1">
      <c r="B39" s="8"/>
      <c r="C39" s="8"/>
      <c r="D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12"/>
      <c r="Q39" s="82">
        <f>SUM(R4:R38)</f>
        <v>436378.24649999995</v>
      </c>
      <c r="R39" s="82"/>
      <c r="S39" s="81">
        <v>8.3000000000000004E-2</v>
      </c>
      <c r="T39" s="81"/>
    </row>
    <row r="40" spans="1:22" ht="15.95" customHeight="1">
      <c r="A40" s="44">
        <f>COUNTA(A4:A38)</f>
        <v>35</v>
      </c>
    </row>
    <row r="1048576" spans="2:2" ht="15.95" customHeight="1">
      <c r="B1048576" s="3">
        <f>SUM(B4:B1048575)</f>
        <v>123.03000000000002</v>
      </c>
    </row>
  </sheetData>
  <autoFilter ref="A3:U3">
    <sortState ref="A4:W39">
      <sortCondition ref="A3"/>
    </sortState>
  </autoFilter>
  <mergeCells count="5">
    <mergeCell ref="S1:T1"/>
    <mergeCell ref="O1:R1"/>
    <mergeCell ref="B1:N1"/>
    <mergeCell ref="S39:T39"/>
    <mergeCell ref="Q39:R39"/>
  </mergeCells>
  <conditionalFormatting sqref="A4:U38">
    <cfRule type="expression" dxfId="1" priority="2">
      <formula>MOD(ROW(),2)=0</formula>
    </cfRule>
  </conditionalFormatting>
  <conditionalFormatting sqref="O4:P38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39370078740157483" header="0" footer="0"/>
  <pageSetup paperSize="9" scale="62" orientation="landscape" horizontalDpi="120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showGridLines="0" topLeftCell="A7" workbookViewId="0">
      <selection activeCell="C16" sqref="C16"/>
    </sheetView>
  </sheetViews>
  <sheetFormatPr defaultRowHeight="18" customHeight="1"/>
  <cols>
    <col min="1" max="1" width="50.7109375" style="16" customWidth="1"/>
    <col min="2" max="4" width="12.7109375" style="23" customWidth="1"/>
    <col min="5" max="6" width="9.140625" style="16"/>
    <col min="7" max="7" width="9.140625" style="16" customWidth="1"/>
    <col min="8" max="16384" width="9.140625" style="16"/>
  </cols>
  <sheetData>
    <row r="1" spans="1:4" ht="18" customHeight="1">
      <c r="A1" s="10" t="s">
        <v>31</v>
      </c>
      <c r="B1" s="11" t="s">
        <v>40</v>
      </c>
      <c r="C1" s="11" t="s">
        <v>41</v>
      </c>
      <c r="D1" s="11" t="s">
        <v>47</v>
      </c>
    </row>
    <row r="2" spans="1:4" ht="18" customHeight="1">
      <c r="A2" s="24" t="s">
        <v>37</v>
      </c>
      <c r="B2" s="17">
        <v>1152</v>
      </c>
      <c r="C2" s="17">
        <v>320</v>
      </c>
      <c r="D2" s="18">
        <f t="shared" ref="D2:D38" si="0">SUM(B2:C2)</f>
        <v>1472</v>
      </c>
    </row>
    <row r="3" spans="1:4" ht="18" customHeight="1">
      <c r="A3" s="25" t="s">
        <v>0</v>
      </c>
      <c r="B3" s="19">
        <v>360</v>
      </c>
      <c r="C3" s="19"/>
      <c r="D3" s="20">
        <f t="shared" si="0"/>
        <v>360</v>
      </c>
    </row>
    <row r="4" spans="1:4" ht="18" customHeight="1">
      <c r="A4" s="24" t="s">
        <v>1</v>
      </c>
      <c r="B4" s="17">
        <v>328.5</v>
      </c>
      <c r="C4" s="17"/>
      <c r="D4" s="18">
        <f t="shared" si="0"/>
        <v>328.5</v>
      </c>
    </row>
    <row r="5" spans="1:4" ht="18" customHeight="1">
      <c r="A5" s="25" t="s">
        <v>2</v>
      </c>
      <c r="B5" s="19">
        <v>100</v>
      </c>
      <c r="C5" s="19">
        <v>76</v>
      </c>
      <c r="D5" s="20">
        <f t="shared" si="0"/>
        <v>176</v>
      </c>
    </row>
    <row r="6" spans="1:4" ht="18" customHeight="1">
      <c r="A6" s="24" t="s">
        <v>3</v>
      </c>
      <c r="B6" s="17">
        <v>480</v>
      </c>
      <c r="C6" s="17"/>
      <c r="D6" s="18">
        <f t="shared" si="0"/>
        <v>480</v>
      </c>
    </row>
    <row r="7" spans="1:4" ht="18" customHeight="1">
      <c r="A7" s="25" t="s">
        <v>4</v>
      </c>
      <c r="B7" s="19">
        <v>720</v>
      </c>
      <c r="C7" s="19">
        <v>384</v>
      </c>
      <c r="D7" s="20">
        <f t="shared" si="0"/>
        <v>1104</v>
      </c>
    </row>
    <row r="8" spans="1:4" ht="18" customHeight="1">
      <c r="A8" s="24" t="s">
        <v>5</v>
      </c>
      <c r="B8" s="17">
        <v>2322</v>
      </c>
      <c r="C8" s="17"/>
      <c r="D8" s="18">
        <f t="shared" si="0"/>
        <v>2322</v>
      </c>
    </row>
    <row r="9" spans="1:4" ht="18" customHeight="1">
      <c r="A9" s="25" t="s">
        <v>6</v>
      </c>
      <c r="B9" s="19">
        <v>4608</v>
      </c>
      <c r="C9" s="19">
        <v>3984</v>
      </c>
      <c r="D9" s="20">
        <f t="shared" si="0"/>
        <v>8592</v>
      </c>
    </row>
    <row r="10" spans="1:4" ht="18" customHeight="1">
      <c r="A10" s="24" t="s">
        <v>7</v>
      </c>
      <c r="B10" s="17">
        <v>297</v>
      </c>
      <c r="C10" s="17"/>
      <c r="D10" s="18">
        <f t="shared" si="0"/>
        <v>297</v>
      </c>
    </row>
    <row r="11" spans="1:4" ht="18" customHeight="1">
      <c r="A11" s="25" t="s">
        <v>8</v>
      </c>
      <c r="B11" s="19">
        <v>3816</v>
      </c>
      <c r="C11" s="19">
        <v>2400</v>
      </c>
      <c r="D11" s="20">
        <f t="shared" si="0"/>
        <v>6216</v>
      </c>
    </row>
    <row r="12" spans="1:4" ht="18" customHeight="1">
      <c r="A12" s="24" t="s">
        <v>9</v>
      </c>
      <c r="B12" s="17">
        <v>1170</v>
      </c>
      <c r="C12" s="17">
        <v>912</v>
      </c>
      <c r="D12" s="18">
        <f t="shared" si="0"/>
        <v>2082</v>
      </c>
    </row>
    <row r="13" spans="1:4" ht="18" customHeight="1">
      <c r="A13" s="25" t="s">
        <v>10</v>
      </c>
      <c r="B13" s="19">
        <v>594</v>
      </c>
      <c r="C13" s="19"/>
      <c r="D13" s="20">
        <f t="shared" si="0"/>
        <v>594</v>
      </c>
    </row>
    <row r="14" spans="1:4" ht="18" customHeight="1">
      <c r="A14" s="24" t="s">
        <v>38</v>
      </c>
      <c r="B14" s="17">
        <v>1746</v>
      </c>
      <c r="C14" s="17">
        <v>1888</v>
      </c>
      <c r="D14" s="18">
        <f t="shared" si="0"/>
        <v>3634</v>
      </c>
    </row>
    <row r="15" spans="1:4" ht="18" customHeight="1">
      <c r="A15" s="25" t="s">
        <v>39</v>
      </c>
      <c r="B15" s="19">
        <v>1926</v>
      </c>
      <c r="C15" s="19">
        <v>2224</v>
      </c>
      <c r="D15" s="20">
        <f t="shared" si="0"/>
        <v>4150</v>
      </c>
    </row>
    <row r="16" spans="1:4" ht="18" customHeight="1">
      <c r="A16" s="24" t="s">
        <v>11</v>
      </c>
      <c r="B16" s="17">
        <v>1422</v>
      </c>
      <c r="C16" s="17">
        <v>1408</v>
      </c>
      <c r="D16" s="18">
        <f t="shared" si="0"/>
        <v>2830</v>
      </c>
    </row>
    <row r="17" spans="1:4" ht="18" customHeight="1">
      <c r="A17" s="25" t="s">
        <v>12</v>
      </c>
      <c r="B17" s="19">
        <v>1260</v>
      </c>
      <c r="C17" s="19">
        <v>544</v>
      </c>
      <c r="D17" s="20">
        <f t="shared" si="0"/>
        <v>1804</v>
      </c>
    </row>
    <row r="18" spans="1:4" ht="18" customHeight="1">
      <c r="A18" s="24" t="s">
        <v>60</v>
      </c>
      <c r="B18" s="17">
        <v>1278</v>
      </c>
      <c r="C18" s="17">
        <v>560</v>
      </c>
      <c r="D18" s="18">
        <f t="shared" si="0"/>
        <v>1838</v>
      </c>
    </row>
    <row r="19" spans="1:4" ht="18" customHeight="1">
      <c r="A19" s="25" t="s">
        <v>13</v>
      </c>
      <c r="B19" s="19">
        <v>594</v>
      </c>
      <c r="C19" s="19"/>
      <c r="D19" s="20">
        <f t="shared" si="0"/>
        <v>594</v>
      </c>
    </row>
    <row r="20" spans="1:4" ht="18" customHeight="1">
      <c r="A20" s="24" t="s">
        <v>14</v>
      </c>
      <c r="B20" s="17">
        <v>360</v>
      </c>
      <c r="C20" s="17">
        <v>560</v>
      </c>
      <c r="D20" s="18">
        <f t="shared" si="0"/>
        <v>920</v>
      </c>
    </row>
    <row r="21" spans="1:4" ht="18" customHeight="1">
      <c r="A21" s="25" t="s">
        <v>26</v>
      </c>
      <c r="B21" s="19">
        <v>368</v>
      </c>
      <c r="C21" s="19">
        <v>384</v>
      </c>
      <c r="D21" s="20">
        <f t="shared" si="0"/>
        <v>752</v>
      </c>
    </row>
    <row r="22" spans="1:4" ht="18" customHeight="1">
      <c r="A22" s="24" t="s">
        <v>27</v>
      </c>
      <c r="B22" s="17">
        <v>428</v>
      </c>
      <c r="C22" s="17">
        <v>608</v>
      </c>
      <c r="D22" s="18">
        <f t="shared" si="0"/>
        <v>1036</v>
      </c>
    </row>
    <row r="23" spans="1:4" ht="18" customHeight="1">
      <c r="A23" s="25" t="s">
        <v>28</v>
      </c>
      <c r="B23" s="19">
        <v>564</v>
      </c>
      <c r="C23" s="19">
        <v>72</v>
      </c>
      <c r="D23" s="20">
        <f t="shared" si="0"/>
        <v>636</v>
      </c>
    </row>
    <row r="24" spans="1:4" ht="18" customHeight="1">
      <c r="A24" s="24" t="s">
        <v>15</v>
      </c>
      <c r="B24" s="17">
        <v>1212</v>
      </c>
      <c r="C24" s="17">
        <v>844</v>
      </c>
      <c r="D24" s="18">
        <f t="shared" si="0"/>
        <v>2056</v>
      </c>
    </row>
    <row r="25" spans="1:4" ht="18" customHeight="1">
      <c r="A25" s="25" t="s">
        <v>16</v>
      </c>
      <c r="B25" s="19">
        <v>1053</v>
      </c>
      <c r="C25" s="19">
        <v>2104</v>
      </c>
      <c r="D25" s="20">
        <f t="shared" si="0"/>
        <v>3157</v>
      </c>
    </row>
    <row r="26" spans="1:4" ht="18" customHeight="1">
      <c r="A26" s="24" t="s">
        <v>17</v>
      </c>
      <c r="B26" s="17">
        <v>5490</v>
      </c>
      <c r="C26" s="17">
        <v>3728</v>
      </c>
      <c r="D26" s="18">
        <f t="shared" si="0"/>
        <v>9218</v>
      </c>
    </row>
    <row r="27" spans="1:4" ht="18" customHeight="1">
      <c r="A27" s="25" t="s">
        <v>18</v>
      </c>
      <c r="B27" s="19">
        <v>1260</v>
      </c>
      <c r="C27" s="19"/>
      <c r="D27" s="20">
        <f t="shared" si="0"/>
        <v>1260</v>
      </c>
    </row>
    <row r="28" spans="1:4" ht="18" customHeight="1">
      <c r="A28" s="24" t="s">
        <v>19</v>
      </c>
      <c r="B28" s="17">
        <v>2358</v>
      </c>
      <c r="C28" s="17">
        <v>3200</v>
      </c>
      <c r="D28" s="18">
        <f t="shared" si="0"/>
        <v>5558</v>
      </c>
    </row>
    <row r="29" spans="1:4" ht="18" customHeight="1">
      <c r="A29" s="25" t="s">
        <v>20</v>
      </c>
      <c r="B29" s="19">
        <v>12384</v>
      </c>
      <c r="C29" s="19">
        <v>5520</v>
      </c>
      <c r="D29" s="20">
        <f t="shared" si="0"/>
        <v>17904</v>
      </c>
    </row>
    <row r="30" spans="1:4" ht="18" customHeight="1">
      <c r="A30" s="24" t="s">
        <v>61</v>
      </c>
      <c r="B30" s="17">
        <v>3690</v>
      </c>
      <c r="C30" s="17">
        <v>3840</v>
      </c>
      <c r="D30" s="18">
        <f t="shared" si="0"/>
        <v>7530</v>
      </c>
    </row>
    <row r="31" spans="1:4" ht="18" customHeight="1">
      <c r="A31" s="25" t="s">
        <v>21</v>
      </c>
      <c r="B31" s="19">
        <v>1152</v>
      </c>
      <c r="C31" s="19"/>
      <c r="D31" s="20">
        <f t="shared" si="0"/>
        <v>1152</v>
      </c>
    </row>
    <row r="32" spans="1:4" ht="18" customHeight="1">
      <c r="A32" s="24" t="s">
        <v>22</v>
      </c>
      <c r="B32" s="17">
        <v>236</v>
      </c>
      <c r="C32" s="17">
        <v>140</v>
      </c>
      <c r="D32" s="18">
        <f t="shared" si="0"/>
        <v>376</v>
      </c>
    </row>
    <row r="33" spans="1:4" ht="18" customHeight="1">
      <c r="A33" s="25" t="s">
        <v>29</v>
      </c>
      <c r="B33" s="19">
        <v>2700</v>
      </c>
      <c r="C33" s="19">
        <v>80</v>
      </c>
      <c r="D33" s="20">
        <f t="shared" si="0"/>
        <v>2780</v>
      </c>
    </row>
    <row r="34" spans="1:4" ht="18" customHeight="1">
      <c r="A34" s="24" t="s">
        <v>42</v>
      </c>
      <c r="B34" s="17">
        <v>540</v>
      </c>
      <c r="C34" s="17"/>
      <c r="D34" s="18">
        <f t="shared" si="0"/>
        <v>540</v>
      </c>
    </row>
    <row r="35" spans="1:4" ht="18" customHeight="1">
      <c r="A35" s="25" t="s">
        <v>43</v>
      </c>
      <c r="B35" s="19">
        <v>882</v>
      </c>
      <c r="C35" s="19">
        <v>1920</v>
      </c>
      <c r="D35" s="20">
        <f t="shared" si="0"/>
        <v>2802</v>
      </c>
    </row>
    <row r="36" spans="1:4" ht="18" customHeight="1">
      <c r="A36" s="26" t="s">
        <v>30</v>
      </c>
      <c r="B36" s="17">
        <v>720</v>
      </c>
      <c r="C36" s="17">
        <v>1000</v>
      </c>
      <c r="D36" s="18">
        <f t="shared" si="0"/>
        <v>1720</v>
      </c>
    </row>
    <row r="37" spans="1:4" ht="18" customHeight="1">
      <c r="A37" s="25" t="s">
        <v>23</v>
      </c>
      <c r="B37" s="19">
        <v>2088</v>
      </c>
      <c r="C37" s="19">
        <v>1920</v>
      </c>
      <c r="D37" s="20">
        <f t="shared" si="0"/>
        <v>4008</v>
      </c>
    </row>
    <row r="38" spans="1:4" ht="18" customHeight="1">
      <c r="A38" s="26" t="s">
        <v>24</v>
      </c>
      <c r="B38" s="21">
        <v>540</v>
      </c>
      <c r="C38" s="22"/>
      <c r="D38" s="18">
        <f t="shared" si="0"/>
        <v>540</v>
      </c>
    </row>
    <row r="40" spans="1:4" ht="18" customHeight="1">
      <c r="A40" s="15">
        <f>COUNTA(A2:A38)</f>
        <v>37</v>
      </c>
    </row>
  </sheetData>
  <autoFilter ref="A1:D1">
    <sortState ref="A2:D38">
      <sortCondition ref="A1"/>
    </sortState>
  </autoFilter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Orçamentos</vt:lpstr>
      <vt:lpstr>Quantidades</vt:lpstr>
      <vt:lpstr>Orçamentos!Area_de_impressao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auxcompras04</dc:creator>
  <cp:lastModifiedBy>karla</cp:lastModifiedBy>
  <cp:lastPrinted>2019-05-28T17:22:18Z</cp:lastPrinted>
  <dcterms:created xsi:type="dcterms:W3CDTF">2018-02-06T15:25:53Z</dcterms:created>
  <dcterms:modified xsi:type="dcterms:W3CDTF">2019-05-29T13:10:29Z</dcterms:modified>
</cp:coreProperties>
</file>